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er02\Desktop\"/>
    </mc:Choice>
  </mc:AlternateContent>
  <xr:revisionPtr revIDLastSave="0" documentId="13_ncr:1_{749B8B65-1F91-4FB0-AAD4-55D6E7F6913D}" xr6:coauthVersionLast="47" xr6:coauthVersionMax="47" xr10:uidLastSave="{00000000-0000-0000-0000-000000000000}"/>
  <bookViews>
    <workbookView xWindow="28680" yWindow="-120" windowWidth="29040" windowHeight="16440" tabRatio="836" xr2:uid="{00000000-000D-0000-FFFF-FFFF00000000}"/>
  </bookViews>
  <sheets>
    <sheet name="2015年4月以降" sheetId="8" r:id="rId1"/>
  </sheets>
  <definedNames>
    <definedName name="_xlnm.Print_Area" localSheetId="0">'2015年4月以降'!$A$1:$X$50</definedName>
  </definedNames>
  <calcPr calcId="191029"/>
</workbook>
</file>

<file path=xl/calcChain.xml><?xml version="1.0" encoding="utf-8"?>
<calcChain xmlns="http://schemas.openxmlformats.org/spreadsheetml/2006/main">
  <c r="C11" i="8" l="1"/>
  <c r="M11" i="8" s="1"/>
  <c r="D11" i="8"/>
  <c r="C12" i="8"/>
  <c r="F12" i="8" s="1"/>
  <c r="D12" i="8"/>
  <c r="C13" i="8"/>
  <c r="O13" i="8" s="1"/>
  <c r="D13" i="8"/>
  <c r="C14" i="8"/>
  <c r="I14" i="8" s="1"/>
  <c r="D14" i="8"/>
  <c r="C15" i="8"/>
  <c r="F15" i="8" s="1"/>
  <c r="D15" i="8"/>
  <c r="C16" i="8"/>
  <c r="F16" i="8" s="1"/>
  <c r="I16" i="8"/>
  <c r="D16" i="8"/>
  <c r="C17" i="8"/>
  <c r="M17" i="8" s="1"/>
  <c r="D17" i="8"/>
  <c r="C18" i="8"/>
  <c r="O18" i="8" s="1"/>
  <c r="F18" i="8"/>
  <c r="D18" i="8"/>
  <c r="C19" i="8"/>
  <c r="I19" i="8" s="1"/>
  <c r="D19" i="8"/>
  <c r="C20" i="8"/>
  <c r="I20" i="8"/>
  <c r="D20" i="8"/>
  <c r="D35" i="8"/>
  <c r="O16" i="8"/>
  <c r="M13" i="8"/>
  <c r="I17" i="8"/>
  <c r="M16" i="8"/>
  <c r="I15" i="8"/>
  <c r="M20" i="8"/>
  <c r="F20" i="8"/>
  <c r="O20" i="8"/>
  <c r="K20" i="8"/>
  <c r="F33" i="8"/>
  <c r="K33" i="8" s="1"/>
  <c r="M33" i="8" s="1"/>
  <c r="K12" i="8"/>
  <c r="F25" i="8" s="1"/>
  <c r="K25" i="8" s="1"/>
  <c r="K15" i="8"/>
  <c r="M15" i="8"/>
  <c r="O11" i="8"/>
  <c r="O19" i="8" l="1"/>
  <c r="K16" i="8"/>
  <c r="F29" i="8" s="1"/>
  <c r="M19" i="8"/>
  <c r="K19" i="8"/>
  <c r="F32" i="8" s="1"/>
  <c r="K32" i="8" s="1"/>
  <c r="M32" i="8" s="1"/>
  <c r="F19" i="8"/>
  <c r="I33" i="8"/>
  <c r="O33" i="8"/>
  <c r="Q33" i="8" s="1"/>
  <c r="K29" i="8"/>
  <c r="M29" i="8" s="1"/>
  <c r="I29" i="8"/>
  <c r="O15" i="8"/>
  <c r="M12" i="8"/>
  <c r="I12" i="8"/>
  <c r="M18" i="8"/>
  <c r="O12" i="8"/>
  <c r="K18" i="8"/>
  <c r="F31" i="8" s="1"/>
  <c r="M14" i="8"/>
  <c r="F28" i="8"/>
  <c r="K14" i="8"/>
  <c r="F27" i="8" s="1"/>
  <c r="I27" i="8" s="1"/>
  <c r="F17" i="8"/>
  <c r="O17" i="8"/>
  <c r="I18" i="8"/>
  <c r="F14" i="8"/>
  <c r="K17" i="8"/>
  <c r="F30" i="8" s="1"/>
  <c r="O14" i="8"/>
  <c r="M25" i="8"/>
  <c r="F13" i="8"/>
  <c r="I11" i="8"/>
  <c r="K11" i="8"/>
  <c r="F24" i="8" s="1"/>
  <c r="I25" i="8"/>
  <c r="I13" i="8"/>
  <c r="F11" i="8"/>
  <c r="K13" i="8"/>
  <c r="F26" i="8" s="1"/>
  <c r="I32" i="8" l="1"/>
  <c r="K28" i="8"/>
  <c r="M28" i="8" s="1"/>
  <c r="O28" i="8" s="1"/>
  <c r="Q28" i="8" s="1"/>
  <c r="I28" i="8"/>
  <c r="O32" i="8"/>
  <c r="Q32" i="8" s="1"/>
  <c r="O29" i="8"/>
  <c r="Q29" i="8" s="1"/>
  <c r="K27" i="8"/>
  <c r="M27" i="8" s="1"/>
  <c r="O27" i="8" s="1"/>
  <c r="Q27" i="8" s="1"/>
  <c r="I30" i="8"/>
  <c r="K30" i="8"/>
  <c r="M30" i="8" s="1"/>
  <c r="K31" i="8"/>
  <c r="M31" i="8" s="1"/>
  <c r="I31" i="8"/>
  <c r="S33" i="8"/>
  <c r="V33" i="8" s="1"/>
  <c r="I24" i="8"/>
  <c r="K24" i="8"/>
  <c r="M24" i="8" s="1"/>
  <c r="F35" i="8"/>
  <c r="O25" i="8"/>
  <c r="Q25" i="8" s="1"/>
  <c r="K26" i="8"/>
  <c r="M26" i="8" s="1"/>
  <c r="I26" i="8"/>
  <c r="O30" i="8" l="1"/>
  <c r="Q30" i="8" s="1"/>
  <c r="S29" i="8"/>
  <c r="V29" i="8"/>
  <c r="O31" i="8"/>
  <c r="Q31" i="8" s="1"/>
  <c r="S32" i="8"/>
  <c r="V32" i="8" s="1"/>
  <c r="O26" i="8"/>
  <c r="Q26" i="8" s="1"/>
  <c r="S28" i="8"/>
  <c r="V28" i="8" s="1"/>
  <c r="S25" i="8"/>
  <c r="V25" i="8" s="1"/>
  <c r="M35" i="8"/>
  <c r="O24" i="8"/>
  <c r="S27" i="8"/>
  <c r="V27" i="8" s="1"/>
  <c r="K35" i="8"/>
  <c r="I35" i="8"/>
  <c r="S31" i="8" l="1"/>
  <c r="V31" i="8" s="1"/>
  <c r="S30" i="8"/>
  <c r="V30" i="8" s="1"/>
  <c r="S26" i="8"/>
  <c r="V26" i="8" s="1"/>
  <c r="O35" i="8"/>
  <c r="Q24" i="8"/>
  <c r="S24" i="8" l="1"/>
  <c r="S35" i="8" s="1"/>
  <c r="Q35" i="8"/>
  <c r="V34" i="8" s="1"/>
  <c r="V24" i="8" l="1"/>
</calcChain>
</file>

<file path=xl/sharedStrings.xml><?xml version="1.0" encoding="utf-8"?>
<sst xmlns="http://schemas.openxmlformats.org/spreadsheetml/2006/main" count="209" uniqueCount="65">
  <si>
    <t>№</t>
    <phoneticPr fontId="3"/>
  </si>
  <si>
    <t>円</t>
    <rPh sb="0" eb="1">
      <t>エン</t>
    </rPh>
    <phoneticPr fontId="3"/>
  </si>
  <si>
    <t>円限度</t>
    <rPh sb="0" eb="1">
      <t>エン</t>
    </rPh>
    <rPh sb="1" eb="3">
      <t>ゲンド</t>
    </rPh>
    <phoneticPr fontId="3"/>
  </si>
  <si>
    <t>月合計</t>
    <phoneticPr fontId="3"/>
  </si>
  <si>
    <t>公立学校共済組合員・教職員互助会特別会員の</t>
  </si>
  <si>
    <t>　</t>
    <phoneticPr fontId="3"/>
  </si>
  <si>
    <t>円</t>
    <phoneticPr fontId="3"/>
  </si>
  <si>
    <t>一部負担金</t>
    <rPh sb="0" eb="2">
      <t>イチブ</t>
    </rPh>
    <rPh sb="2" eb="5">
      <t>フタンキン</t>
    </rPh>
    <phoneticPr fontId="3"/>
  </si>
  <si>
    <t>退教互「療養費給付額」シミュレーション</t>
    <phoneticPr fontId="3"/>
  </si>
  <si>
    <t>高額療養費支給額</t>
    <rPh sb="0" eb="2">
      <t>コウガク</t>
    </rPh>
    <rPh sb="2" eb="5">
      <t>リョウヨウヒ</t>
    </rPh>
    <rPh sb="5" eb="8">
      <t>シキュウガク</t>
    </rPh>
    <phoneticPr fontId="3"/>
  </si>
  <si>
    <t xml:space="preserve">※３　公立学校共済組合「払戻金」 </t>
    <rPh sb="3" eb="5">
      <t>コウリツ</t>
    </rPh>
    <rPh sb="5" eb="7">
      <t>ガッコウ</t>
    </rPh>
    <rPh sb="7" eb="9">
      <t>キョウサイ</t>
    </rPh>
    <rPh sb="9" eb="11">
      <t>クミアイ</t>
    </rPh>
    <rPh sb="12" eb="14">
      <t>ハライモドシ</t>
    </rPh>
    <rPh sb="14" eb="15">
      <t>キン</t>
    </rPh>
    <phoneticPr fontId="3"/>
  </si>
  <si>
    <t>※４　教職員互助会「療養給付金」</t>
    <rPh sb="3" eb="6">
      <t>キョウショクイン</t>
    </rPh>
    <rPh sb="6" eb="9">
      <t>ゴジョカイ</t>
    </rPh>
    <rPh sb="10" eb="12">
      <t>リョウヨウ</t>
    </rPh>
    <rPh sb="12" eb="15">
      <t>キュウフキン</t>
    </rPh>
    <phoneticPr fontId="3"/>
  </si>
  <si>
    <t>Ｂ＝A－25,000円（100円未満切り捨て）</t>
    <rPh sb="18" eb="19">
      <t>キ</t>
    </rPh>
    <rPh sb="20" eb="21">
      <t>ス</t>
    </rPh>
    <phoneticPr fontId="3"/>
  </si>
  <si>
    <t>Ｄ＝（Ｃ－2,500円）× 0.92（10円未満切り捨て）</t>
    <rPh sb="24" eb="25">
      <t>キ</t>
    </rPh>
    <rPh sb="26" eb="27">
      <t>ス</t>
    </rPh>
    <phoneticPr fontId="3"/>
  </si>
  <si>
    <t>Ｄ＝（Ａ－2,500円）× 0.92（10円未満切り捨て）</t>
    <rPh sb="24" eb="25">
      <t>キ</t>
    </rPh>
    <rPh sb="26" eb="27">
      <t>ス</t>
    </rPh>
    <phoneticPr fontId="3"/>
  </si>
  <si>
    <t>Ｂ</t>
    <phoneticPr fontId="3"/>
  </si>
  <si>
    <t>Ｄ＝0円</t>
    <rPh sb="3" eb="4">
      <t>エン</t>
    </rPh>
    <phoneticPr fontId="40"/>
  </si>
  <si>
    <t>Ａ＞25,000円………………………</t>
    <rPh sb="8" eb="9">
      <t>エン</t>
    </rPh>
    <phoneticPr fontId="40"/>
  </si>
  <si>
    <t>Ａ≦25,000円………………………</t>
    <rPh sb="8" eb="9">
      <t>エン</t>
    </rPh>
    <phoneticPr fontId="40"/>
  </si>
  <si>
    <t>Ｄ</t>
    <phoneticPr fontId="40"/>
  </si>
  <si>
    <t>Ａ</t>
    <phoneticPr fontId="3"/>
  </si>
  <si>
    <t>公立学校共済組合</t>
    <rPh sb="0" eb="2">
      <t>コウリツ</t>
    </rPh>
    <rPh sb="2" eb="4">
      <t>ガッコウ</t>
    </rPh>
    <rPh sb="4" eb="6">
      <t>キョウサイ</t>
    </rPh>
    <rPh sb="6" eb="8">
      <t>クミアイ</t>
    </rPh>
    <phoneticPr fontId="3"/>
  </si>
  <si>
    <t>教職員互助会</t>
    <rPh sb="0" eb="3">
      <t>キョウショクイン</t>
    </rPh>
    <rPh sb="3" eb="6">
      <t>ゴジョカイ</t>
    </rPh>
    <phoneticPr fontId="3"/>
  </si>
  <si>
    <t>退教互控除額</t>
    <rPh sb="0" eb="3">
      <t>タイキョウゴ</t>
    </rPh>
    <rPh sb="3" eb="5">
      <t>コウジョ</t>
    </rPh>
    <rPh sb="5" eb="6">
      <t>ガク</t>
    </rPh>
    <phoneticPr fontId="3"/>
  </si>
  <si>
    <t>退教互</t>
    <rPh sb="0" eb="3">
      <t>タイキョウゴ</t>
    </rPh>
    <phoneticPr fontId="3"/>
  </si>
  <si>
    <t>Ｆ</t>
    <phoneticPr fontId="3"/>
  </si>
  <si>
    <r>
      <rPr>
        <b/>
        <sz val="12"/>
        <color indexed="8"/>
        <rFont val="ＭＳ Ｐゴシック"/>
        <family val="3"/>
        <charset val="128"/>
      </rPr>
      <t xml:space="preserve"> Ｃ</t>
    </r>
    <r>
      <rPr>
        <sz val="12"/>
        <color indexed="8"/>
        <rFont val="ＭＳ ゴシック"/>
        <family val="3"/>
        <charset val="128"/>
      </rPr>
      <t>（</t>
    </r>
    <r>
      <rPr>
        <sz val="12"/>
        <color indexed="8"/>
        <rFont val="ＭＳ Ｐゴシック"/>
        <family val="3"/>
        <charset val="128"/>
      </rPr>
      <t>Ａ-Ｂ</t>
    </r>
    <r>
      <rPr>
        <sz val="12"/>
        <color indexed="8"/>
        <rFont val="ＭＳ ゴシック"/>
        <family val="3"/>
        <charset val="128"/>
      </rPr>
      <t>）</t>
    </r>
    <phoneticPr fontId="3"/>
  </si>
  <si>
    <r>
      <rPr>
        <b/>
        <sz val="12"/>
        <color indexed="8"/>
        <rFont val="ＭＳ Ｐゴシック"/>
        <family val="3"/>
        <charset val="128"/>
      </rPr>
      <t>Ｅ</t>
    </r>
    <r>
      <rPr>
        <sz val="12"/>
        <color indexed="8"/>
        <rFont val="ＭＳ ゴシック"/>
        <family val="3"/>
        <charset val="128"/>
      </rPr>
      <t>（</t>
    </r>
    <r>
      <rPr>
        <sz val="12"/>
        <color indexed="8"/>
        <rFont val="ＭＳ Ｐゴシック"/>
        <family val="3"/>
        <charset val="128"/>
      </rPr>
      <t>Ｃ-Ｄ</t>
    </r>
    <r>
      <rPr>
        <sz val="12"/>
        <color indexed="8"/>
        <rFont val="ＭＳ ゴシック"/>
        <family val="3"/>
        <charset val="128"/>
      </rPr>
      <t>）</t>
    </r>
    <phoneticPr fontId="3"/>
  </si>
  <si>
    <r>
      <rPr>
        <b/>
        <sz val="12"/>
        <color indexed="8"/>
        <rFont val="ＭＳ Ｐゴシック"/>
        <family val="3"/>
        <charset val="128"/>
      </rPr>
      <t>Ｇ</t>
    </r>
    <r>
      <rPr>
        <sz val="12"/>
        <color indexed="8"/>
        <rFont val="ＭＳ ゴシック"/>
        <family val="3"/>
        <charset val="128"/>
      </rPr>
      <t>（Ｅ－Ｆ）</t>
    </r>
    <phoneticPr fontId="3"/>
  </si>
  <si>
    <t>(自己負担限度額適用額）</t>
    <phoneticPr fontId="40"/>
  </si>
  <si>
    <t>一部負担金等払戻金</t>
    <phoneticPr fontId="40"/>
  </si>
  <si>
    <t>療養費給付額</t>
    <phoneticPr fontId="40"/>
  </si>
  <si>
    <t>控除額</t>
    <phoneticPr fontId="40"/>
  </si>
  <si>
    <t>療養給付金</t>
    <phoneticPr fontId="40"/>
  </si>
  <si>
    <t>(3,000円限度）</t>
    <phoneticPr fontId="40"/>
  </si>
  <si>
    <t>※５　退教互「療養費給付額」　</t>
    <rPh sb="3" eb="6">
      <t>タイキョウゴ</t>
    </rPh>
    <rPh sb="7" eb="9">
      <t>リョウヨウ</t>
    </rPh>
    <rPh sb="9" eb="10">
      <t>ヒ</t>
    </rPh>
    <rPh sb="10" eb="12">
      <t>キュウフ</t>
    </rPh>
    <rPh sb="12" eb="13">
      <t>ガク</t>
    </rPh>
    <phoneticPr fontId="3"/>
  </si>
  <si>
    <t>Ｅ＞3,000円…………………………</t>
    <rPh sb="3" eb="8">
      <t>０００エン</t>
    </rPh>
    <phoneticPr fontId="40"/>
  </si>
  <si>
    <t>Ｇ＝Ｅ－3000円</t>
    <rPh sb="8" eb="9">
      <t>エン</t>
    </rPh>
    <phoneticPr fontId="3"/>
  </si>
  <si>
    <t>0円</t>
    <rPh sb="1" eb="2">
      <t>エン</t>
    </rPh>
    <phoneticPr fontId="40"/>
  </si>
  <si>
    <t>Ｅ≦3,000円…………………………</t>
    <rPh sb="7" eb="8">
      <t>エン</t>
    </rPh>
    <phoneticPr fontId="40"/>
  </si>
  <si>
    <t>Ａ≦2,500円…………………………</t>
    <rPh sb="7" eb="8">
      <t>エン</t>
    </rPh>
    <phoneticPr fontId="40"/>
  </si>
  <si>
    <t>※２　一部負担金が高額療養費の自己負担限度額を超える場合については、自己負担限度額を基に、公立学校共済組合の払戻金、教職員互助会の給付金を算定しています。
　　　但し、このシミュレーションは、高額療養費の世帯合算、多数該当には対応しておりませんので、①本人分、被扶養者分を合わせて同一月に21,000円以上の一部負担金が2件以上存在する場合 及び 
　　　②過去12か月以内に３回以上高額療養費の支給に該当し、4回目以降の支給に該当する場合については、共済組合分、教職員互助会分、退教互分共に給付額に不一致が生じます。予めご了承ください。</t>
    <rPh sb="3" eb="5">
      <t>イチブ</t>
    </rPh>
    <rPh sb="5" eb="8">
      <t>フタンキン</t>
    </rPh>
    <rPh sb="9" eb="11">
      <t>コウガク</t>
    </rPh>
    <rPh sb="11" eb="14">
      <t>リョウヨウヒ</t>
    </rPh>
    <rPh sb="15" eb="17">
      <t>ジコ</t>
    </rPh>
    <rPh sb="17" eb="19">
      <t>フタン</t>
    </rPh>
    <rPh sb="19" eb="21">
      <t>ゲンド</t>
    </rPh>
    <rPh sb="21" eb="22">
      <t>ガク</t>
    </rPh>
    <rPh sb="23" eb="24">
      <t>コ</t>
    </rPh>
    <rPh sb="26" eb="28">
      <t>バアイ</t>
    </rPh>
    <rPh sb="34" eb="36">
      <t>ジコ</t>
    </rPh>
    <rPh sb="36" eb="38">
      <t>フタン</t>
    </rPh>
    <rPh sb="38" eb="40">
      <t>ゲンド</t>
    </rPh>
    <rPh sb="40" eb="41">
      <t>ガク</t>
    </rPh>
    <rPh sb="42" eb="43">
      <t>モト</t>
    </rPh>
    <rPh sb="45" eb="47">
      <t>コウリツ</t>
    </rPh>
    <rPh sb="47" eb="49">
      <t>ガッコウ</t>
    </rPh>
    <rPh sb="49" eb="51">
      <t>キョウサイ</t>
    </rPh>
    <rPh sb="51" eb="53">
      <t>クミアイ</t>
    </rPh>
    <rPh sb="54" eb="57">
      <t>ハライモドシキン</t>
    </rPh>
    <rPh sb="58" eb="61">
      <t>キョウショクイン</t>
    </rPh>
    <rPh sb="61" eb="64">
      <t>ゴジョカイ</t>
    </rPh>
    <rPh sb="65" eb="68">
      <t>キュウフキン</t>
    </rPh>
    <rPh sb="69" eb="71">
      <t>サンテイ</t>
    </rPh>
    <rPh sb="81" eb="82">
      <t>タダ</t>
    </rPh>
    <rPh sb="96" eb="98">
      <t>コウガク</t>
    </rPh>
    <rPh sb="98" eb="101">
      <t>リョウヨウヒ</t>
    </rPh>
    <rPh sb="102" eb="104">
      <t>セタイ</t>
    </rPh>
    <rPh sb="104" eb="106">
      <t>ガッサン</t>
    </rPh>
    <rPh sb="107" eb="109">
      <t>タスウ</t>
    </rPh>
    <rPh sb="109" eb="111">
      <t>ガイトウ</t>
    </rPh>
    <rPh sb="113" eb="115">
      <t>タイオウ</t>
    </rPh>
    <rPh sb="140" eb="142">
      <t>ドウイツ</t>
    </rPh>
    <rPh sb="142" eb="143">
      <t>ツキ</t>
    </rPh>
    <rPh sb="154" eb="156">
      <t>イチブ</t>
    </rPh>
    <rPh sb="156" eb="159">
      <t>フタンキン</t>
    </rPh>
    <rPh sb="161" eb="162">
      <t>ケン</t>
    </rPh>
    <rPh sb="162" eb="164">
      <t>イジョウ</t>
    </rPh>
    <rPh sb="164" eb="166">
      <t>ソンザイ</t>
    </rPh>
    <rPh sb="168" eb="170">
      <t>バアイ</t>
    </rPh>
    <rPh sb="179" eb="181">
      <t>カコ</t>
    </rPh>
    <rPh sb="184" eb="185">
      <t>ゲツ</t>
    </rPh>
    <rPh sb="185" eb="187">
      <t>イナイ</t>
    </rPh>
    <rPh sb="189" eb="192">
      <t>カイイジョウ</t>
    </rPh>
    <rPh sb="192" eb="194">
      <t>コウガク</t>
    </rPh>
    <rPh sb="194" eb="197">
      <t>リョウヨウヒ</t>
    </rPh>
    <rPh sb="198" eb="200">
      <t>シキュウ</t>
    </rPh>
    <rPh sb="201" eb="203">
      <t>ガイトウ</t>
    </rPh>
    <rPh sb="206" eb="207">
      <t>カイ</t>
    </rPh>
    <rPh sb="207" eb="208">
      <t>メ</t>
    </rPh>
    <rPh sb="208" eb="210">
      <t>イコウ</t>
    </rPh>
    <rPh sb="226" eb="228">
      <t>キョウサイ</t>
    </rPh>
    <rPh sb="228" eb="230">
      <t>クミアイ</t>
    </rPh>
    <rPh sb="230" eb="231">
      <t>ブン</t>
    </rPh>
    <rPh sb="232" eb="235">
      <t>キョウショクイン</t>
    </rPh>
    <rPh sb="235" eb="238">
      <t>ゴジョカイ</t>
    </rPh>
    <rPh sb="238" eb="239">
      <t>ブン</t>
    </rPh>
    <rPh sb="240" eb="243">
      <t>タイキョウゴ</t>
    </rPh>
    <rPh sb="243" eb="244">
      <t>ブン</t>
    </rPh>
    <rPh sb="244" eb="245">
      <t>トモ</t>
    </rPh>
    <rPh sb="246" eb="249">
      <t>キュウフガク</t>
    </rPh>
    <rPh sb="250" eb="253">
      <t>フイッチ</t>
    </rPh>
    <rPh sb="254" eb="255">
      <t>ショウ</t>
    </rPh>
    <rPh sb="259" eb="260">
      <t>アラカジ</t>
    </rPh>
    <rPh sb="262" eb="264">
      <t>リョウショウ</t>
    </rPh>
    <phoneticPr fontId="3"/>
  </si>
  <si>
    <t>〔一般財団法人岩手県退職教職員互助会〕</t>
    <rPh sb="1" eb="3">
      <t>イッパン</t>
    </rPh>
    <phoneticPr fontId="3"/>
  </si>
  <si>
    <t>ア</t>
    <phoneticPr fontId="40"/>
  </si>
  <si>
    <t>イ</t>
    <phoneticPr fontId="40"/>
  </si>
  <si>
    <t>ウ</t>
    <phoneticPr fontId="40"/>
  </si>
  <si>
    <t>エ</t>
    <phoneticPr fontId="40"/>
  </si>
  <si>
    <t>オ</t>
    <phoneticPr fontId="40"/>
  </si>
  <si>
    <r>
      <t xml:space="preserve"> ※公立学校共済組合員は「</t>
    </r>
    <r>
      <rPr>
        <b/>
        <sz val="12"/>
        <color indexed="18"/>
        <rFont val="ＭＳ Ｐゴシック"/>
        <family val="3"/>
        <charset val="128"/>
      </rPr>
      <t>１</t>
    </r>
    <r>
      <rPr>
        <sz val="12"/>
        <color indexed="18"/>
        <rFont val="ＭＳ Ｐゴシック"/>
        <family val="3"/>
        <charset val="128"/>
      </rPr>
      <t>」を、協会けんぽ加入者は「</t>
    </r>
    <r>
      <rPr>
        <b/>
        <sz val="12"/>
        <color indexed="18"/>
        <rFont val="ＭＳ Ｐゴシック"/>
        <family val="3"/>
        <charset val="128"/>
      </rPr>
      <t>２</t>
    </r>
    <r>
      <rPr>
        <sz val="12"/>
        <color indexed="18"/>
        <rFont val="ＭＳ Ｐゴシック"/>
        <family val="3"/>
        <charset val="128"/>
      </rPr>
      <t>」を、入力してください。（何れも被扶養者を含む）</t>
    </r>
    <rPh sb="2" eb="4">
      <t>コウリツ</t>
    </rPh>
    <rPh sb="4" eb="6">
      <t>ガッコウ</t>
    </rPh>
    <rPh sb="6" eb="8">
      <t>キョウサイ</t>
    </rPh>
    <rPh sb="8" eb="10">
      <t>クミアイ</t>
    </rPh>
    <rPh sb="10" eb="11">
      <t>イン</t>
    </rPh>
    <rPh sb="17" eb="19">
      <t>キョウカイ</t>
    </rPh>
    <rPh sb="22" eb="25">
      <t>カニュウシャ</t>
    </rPh>
    <rPh sb="31" eb="33">
      <t>ニュウリョク</t>
    </rPh>
    <rPh sb="41" eb="42">
      <t>イズ</t>
    </rPh>
    <rPh sb="44" eb="48">
      <t>ヒフヨウシャ</t>
    </rPh>
    <phoneticPr fontId="3"/>
  </si>
  <si>
    <t>イ</t>
    <phoneticPr fontId="40"/>
  </si>
  <si>
    <r>
      <t xml:space="preserve">合計金額
</t>
    </r>
    <r>
      <rPr>
        <sz val="10"/>
        <color indexed="8"/>
        <rFont val="ＭＳ Ｐゴシック"/>
        <family val="3"/>
        <charset val="128"/>
      </rPr>
      <t>(合計点数×10）</t>
    </r>
    <rPh sb="0" eb="2">
      <t>ゴウケイ</t>
    </rPh>
    <rPh sb="2" eb="4">
      <t>キンガク</t>
    </rPh>
    <rPh sb="6" eb="8">
      <t>ゴウケイ</t>
    </rPh>
    <rPh sb="8" eb="10">
      <t>テンスウ</t>
    </rPh>
    <phoneticPr fontId="3"/>
  </si>
  <si>
    <r>
      <t xml:space="preserve">この画面は
</t>
    </r>
    <r>
      <rPr>
        <sz val="24"/>
        <color indexed="10"/>
        <rFont val="HG丸ｺﾞｼｯｸM-PRO"/>
        <family val="3"/>
        <charset val="128"/>
      </rPr>
      <t>2015年４月</t>
    </r>
    <r>
      <rPr>
        <sz val="18"/>
        <color indexed="10"/>
        <rFont val="HG丸ｺﾞｼｯｸM-PRO"/>
        <family val="3"/>
        <charset val="128"/>
      </rPr>
      <t xml:space="preserve">
以降の受診分用です</t>
    </r>
    <rPh sb="2" eb="4">
      <t>ガメン</t>
    </rPh>
    <rPh sb="12" eb="13">
      <t>ガツ</t>
    </rPh>
    <rPh sb="14" eb="16">
      <t>イコウ</t>
    </rPh>
    <phoneticPr fontId="3"/>
  </si>
  <si>
    <t>（現物支給額を含む）</t>
  </si>
  <si>
    <r>
      <t xml:space="preserve">退教互からの療養費給付額は、「教職員互助会の控除額」　から、「退教互の控除額」 を差し引いた金額となります。
</t>
    </r>
    <r>
      <rPr>
        <sz val="13"/>
        <color indexed="10"/>
        <rFont val="ＭＳ Ｐゴシック"/>
        <family val="3"/>
        <charset val="128"/>
      </rPr>
      <t>下の</t>
    </r>
    <r>
      <rPr>
        <b/>
        <sz val="20"/>
        <color indexed="10"/>
        <rFont val="ＭＳ Ｐゴシック"/>
        <family val="3"/>
        <charset val="128"/>
      </rPr>
      <t>「合計金額」欄にひと月の合計金額（１０割額）を入力</t>
    </r>
    <r>
      <rPr>
        <sz val="13"/>
        <color indexed="10"/>
        <rFont val="ＭＳ Ｐゴシック"/>
        <family val="3"/>
        <charset val="128"/>
      </rPr>
      <t>すると、退教互からの給付額を求めることができます。</t>
    </r>
    <r>
      <rPr>
        <sz val="13"/>
        <color indexed="56"/>
        <rFont val="ＭＳ Ｐゴシック"/>
        <family val="3"/>
        <charset val="128"/>
      </rPr>
      <t xml:space="preserve">
合計金額は、ひとつの医療機関について、入院、外来別（調剤分は院外処方せんの発行医療機関別）に行を変えて入力してください。
領収証に合計金額（10割額）の記載がなく、合計点数が記載されている場合は、合計点数に 「１０」 を乗じた数値が、合計金額となります。
なお、公費負担医療の対象疾患分、治療用装具代の退教互控除額は「０円」となりますが、このシミュレーションでは対応しておりません。</t>
    </r>
    <rPh sb="0" eb="3">
      <t>タイキョウゴ</t>
    </rPh>
    <rPh sb="6" eb="9">
      <t>リョウヨウヒ</t>
    </rPh>
    <rPh sb="9" eb="12">
      <t>キュウフガク</t>
    </rPh>
    <rPh sb="15" eb="18">
      <t>キョウショクイン</t>
    </rPh>
    <rPh sb="18" eb="21">
      <t>ゴジョカイ</t>
    </rPh>
    <rPh sb="22" eb="24">
      <t>コウジョ</t>
    </rPh>
    <rPh sb="24" eb="25">
      <t>ガク</t>
    </rPh>
    <rPh sb="31" eb="34">
      <t>タイキョウゴ</t>
    </rPh>
    <rPh sb="35" eb="37">
      <t>コウジョ</t>
    </rPh>
    <rPh sb="37" eb="38">
      <t>ガク</t>
    </rPh>
    <rPh sb="41" eb="42">
      <t>サ</t>
    </rPh>
    <rPh sb="43" eb="44">
      <t>ヒ</t>
    </rPh>
    <rPh sb="46" eb="48">
      <t>キンガク</t>
    </rPh>
    <rPh sb="55" eb="56">
      <t>シタ</t>
    </rPh>
    <rPh sb="60" eb="62">
      <t>キンガク</t>
    </rPh>
    <rPh sb="63" eb="64">
      <t>ラン</t>
    </rPh>
    <rPh sb="67" eb="68">
      <t>ツキ</t>
    </rPh>
    <rPh sb="69" eb="71">
      <t>ゴウケイ</t>
    </rPh>
    <rPh sb="71" eb="73">
      <t>キンガク</t>
    </rPh>
    <rPh sb="76" eb="77">
      <t>ワリ</t>
    </rPh>
    <rPh sb="77" eb="78">
      <t>ガク</t>
    </rPh>
    <rPh sb="80" eb="82">
      <t>ニュウリョク</t>
    </rPh>
    <rPh sb="86" eb="89">
      <t>タイキョウゴ</t>
    </rPh>
    <rPh sb="92" eb="95">
      <t>キュウフガク</t>
    </rPh>
    <rPh sb="96" eb="97">
      <t>モト</t>
    </rPh>
    <rPh sb="108" eb="110">
      <t>ゴウケイ</t>
    </rPh>
    <rPh sb="110" eb="112">
      <t>キンガク</t>
    </rPh>
    <rPh sb="154" eb="155">
      <t>ギョウ</t>
    </rPh>
    <rPh sb="156" eb="157">
      <t>カ</t>
    </rPh>
    <rPh sb="159" eb="161">
      <t>ニュウリョク</t>
    </rPh>
    <rPh sb="173" eb="175">
      <t>ゴウケイ</t>
    </rPh>
    <rPh sb="175" eb="177">
      <t>キンガク</t>
    </rPh>
    <rPh sb="192" eb="194">
      <t>テンスウ</t>
    </rPh>
    <rPh sb="208" eb="210">
      <t>テンスウ</t>
    </rPh>
    <rPh sb="225" eb="227">
      <t>ゴウケイ</t>
    </rPh>
    <rPh sb="227" eb="229">
      <t>キンガク</t>
    </rPh>
    <rPh sb="243" eb="245">
      <t>イリョウ</t>
    </rPh>
    <rPh sb="246" eb="248">
      <t>タイショウ</t>
    </rPh>
    <rPh sb="248" eb="250">
      <t>シッカン</t>
    </rPh>
    <rPh sb="250" eb="251">
      <t>ブン</t>
    </rPh>
    <rPh sb="252" eb="255">
      <t>チリョウヨウ</t>
    </rPh>
    <rPh sb="255" eb="257">
      <t>ソウグ</t>
    </rPh>
    <rPh sb="257" eb="258">
      <t>ダイ</t>
    </rPh>
    <rPh sb="259" eb="262">
      <t>タイキョウゴ</t>
    </rPh>
    <rPh sb="262" eb="264">
      <t>コウジョ</t>
    </rPh>
    <rPh sb="264" eb="265">
      <t>ガク</t>
    </rPh>
    <rPh sb="268" eb="269">
      <t>エン</t>
    </rPh>
    <rPh sb="289" eb="291">
      <t>タイオウ</t>
    </rPh>
    <phoneticPr fontId="3"/>
  </si>
  <si>
    <t>※１　窓口負担する一部負担金は、受診の都度10円未満を四捨五入した金額となっているため、ひと月の合計金額を基にして計算した上記の一部負担金とは、数十円の差異が生じることがあります。</t>
    <rPh sb="3" eb="5">
      <t>マドグチ</t>
    </rPh>
    <rPh sb="5" eb="7">
      <t>フタン</t>
    </rPh>
    <rPh sb="9" eb="11">
      <t>イチブ</t>
    </rPh>
    <rPh sb="11" eb="14">
      <t>フタンキン</t>
    </rPh>
    <rPh sb="16" eb="18">
      <t>ジュシン</t>
    </rPh>
    <rPh sb="19" eb="21">
      <t>ツド</t>
    </rPh>
    <rPh sb="23" eb="24">
      <t>エン</t>
    </rPh>
    <rPh sb="24" eb="26">
      <t>ミマン</t>
    </rPh>
    <rPh sb="27" eb="31">
      <t>シシャゴニュウ</t>
    </rPh>
    <rPh sb="33" eb="35">
      <t>キンガク</t>
    </rPh>
    <rPh sb="46" eb="47">
      <t>ツキ</t>
    </rPh>
    <rPh sb="48" eb="50">
      <t>ゴウケイ</t>
    </rPh>
    <rPh sb="50" eb="52">
      <t>キンガク</t>
    </rPh>
    <rPh sb="53" eb="54">
      <t>モト</t>
    </rPh>
    <rPh sb="57" eb="59">
      <t>ケイサン</t>
    </rPh>
    <rPh sb="61" eb="63">
      <t>ジョウキ</t>
    </rPh>
    <rPh sb="64" eb="66">
      <t>イチブ</t>
    </rPh>
    <rPh sb="66" eb="69">
      <t>フタンキン</t>
    </rPh>
    <rPh sb="72" eb="73">
      <t>スウ</t>
    </rPh>
    <rPh sb="73" eb="75">
      <t>ジュウエン</t>
    </rPh>
    <rPh sb="76" eb="78">
      <t>サイ</t>
    </rPh>
    <rPh sb="79" eb="80">
      <t>ショウ</t>
    </rPh>
    <phoneticPr fontId="3"/>
  </si>
  <si>
    <t>◆◆◆　所得区分について　◆◆◆</t>
    <phoneticPr fontId="3"/>
  </si>
  <si>
    <t>合計金額欄には、同一人、同一月の受診分のみを入力してください。</t>
    <rPh sb="0" eb="2">
      <t>ゴウケイ</t>
    </rPh>
    <rPh sb="2" eb="4">
      <t>キンガク</t>
    </rPh>
    <rPh sb="4" eb="5">
      <t>ラン</t>
    </rPh>
    <rPh sb="8" eb="10">
      <t>ドウイツ</t>
    </rPh>
    <rPh sb="10" eb="11">
      <t>ニン</t>
    </rPh>
    <rPh sb="12" eb="13">
      <t>ドウ</t>
    </rPh>
    <rPh sb="13" eb="14">
      <t>イチ</t>
    </rPh>
    <rPh sb="14" eb="15">
      <t>ツキ</t>
    </rPh>
    <rPh sb="16" eb="18">
      <t>ジュシン</t>
    </rPh>
    <rPh sb="18" eb="19">
      <t>ブン</t>
    </rPh>
    <rPh sb="22" eb="24">
      <t>ニュウリョク</t>
    </rPh>
    <phoneticPr fontId="40"/>
  </si>
  <si>
    <t>2500円＜Ａ≦25,000円……………………</t>
    <rPh sb="14" eb="15">
      <t>エン</t>
    </rPh>
    <phoneticPr fontId="40"/>
  </si>
  <si>
    <t>Ｂ＝0円</t>
    <rPh sb="3" eb="4">
      <t>エン</t>
    </rPh>
    <phoneticPr fontId="3"/>
  </si>
  <si>
    <t>Ｇ＝Ｅ－3,000円</t>
    <rPh sb="9" eb="10">
      <t>エン</t>
    </rPh>
    <phoneticPr fontId="3"/>
  </si>
  <si>
    <t xml:space="preserve"> ※ア→「１」、イ→「２」、ウ→「３」、エ→「４」、オ→「５」　を入力してください。（下欄の「所得区分について」を参照）</t>
    <rPh sb="33" eb="35">
      <t>ニュウリョク</t>
    </rPh>
    <rPh sb="43" eb="44">
      <t>シタ</t>
    </rPh>
    <rPh sb="44" eb="45">
      <t>ラン</t>
    </rPh>
    <rPh sb="47" eb="49">
      <t>ショトク</t>
    </rPh>
    <rPh sb="49" eb="51">
      <t>クブン</t>
    </rPh>
    <rPh sb="57" eb="59">
      <t>サンショウ</t>
    </rPh>
    <phoneticPr fontId="3"/>
  </si>
  <si>
    <t>あなたは公立学校共済組合員ですか？</t>
    <rPh sb="4" eb="6">
      <t>コウリツ</t>
    </rPh>
    <rPh sb="6" eb="8">
      <t>ガッコウ</t>
    </rPh>
    <rPh sb="8" eb="10">
      <t>キョウサイ</t>
    </rPh>
    <rPh sb="10" eb="12">
      <t>クミアイ</t>
    </rPh>
    <rPh sb="12" eb="13">
      <t>イン</t>
    </rPh>
    <phoneticPr fontId="3"/>
  </si>
  <si>
    <t>あなたの所得区分は？（数字を入力）</t>
    <rPh sb="4" eb="6">
      <t>ショトク</t>
    </rPh>
    <rPh sb="6" eb="8">
      <t>クブン</t>
    </rPh>
    <rPh sb="11" eb="13">
      <t>スウジ</t>
    </rPh>
    <rPh sb="14" eb="16">
      <t>ニュウリョク</t>
    </rPh>
    <phoneticPr fontId="3"/>
  </si>
  <si>
    <t>所得区分は「限度額適用認定証」に表示されます。
　区分は次の５段階です。
　ア＝標準報酬月額 83万円以上
　イ＝標準報酬月額 53万円以上83万円未満
　ウ＝標準報酬月額 28万円以上53万円未満
　エ＝標準報酬月額 28万円未満の住民税課税世帯
　オ＝住民税非課税世帯</t>
    <rPh sb="0" eb="2">
      <t>ショトク</t>
    </rPh>
    <rPh sb="2" eb="4">
      <t>クブン</t>
    </rPh>
    <rPh sb="6" eb="8">
      <t>ゲンド</t>
    </rPh>
    <rPh sb="8" eb="9">
      <t>ガク</t>
    </rPh>
    <rPh sb="9" eb="11">
      <t>テキヨウ</t>
    </rPh>
    <rPh sb="11" eb="14">
      <t>ニンテイショウ</t>
    </rPh>
    <rPh sb="16" eb="18">
      <t>ヒョウジ</t>
    </rPh>
    <rPh sb="25" eb="27">
      <t>クブン</t>
    </rPh>
    <rPh sb="28" eb="29">
      <t>ツギ</t>
    </rPh>
    <rPh sb="31" eb="33">
      <t>ダンカイ</t>
    </rPh>
    <rPh sb="40" eb="42">
      <t>ヒョウジュン</t>
    </rPh>
    <rPh sb="42" eb="44">
      <t>ホウシュウ</t>
    </rPh>
    <rPh sb="44" eb="46">
      <t>ゲツガク</t>
    </rPh>
    <rPh sb="49" eb="53">
      <t>マンエンイジョウ</t>
    </rPh>
    <rPh sb="72" eb="74">
      <t>マンエン</t>
    </rPh>
    <rPh sb="74" eb="76">
      <t>ミマン</t>
    </rPh>
    <rPh sb="80" eb="82">
      <t>ヒョウジュン</t>
    </rPh>
    <rPh sb="82" eb="84">
      <t>ホウシュウ</t>
    </rPh>
    <rPh sb="84" eb="86">
      <t>ゲツガク</t>
    </rPh>
    <rPh sb="89" eb="91">
      <t>マンエン</t>
    </rPh>
    <rPh sb="91" eb="93">
      <t>イジョウ</t>
    </rPh>
    <rPh sb="95" eb="97">
      <t>マンエン</t>
    </rPh>
    <rPh sb="97" eb="99">
      <t>ミマン</t>
    </rPh>
    <rPh sb="114" eb="116">
      <t>ミマン</t>
    </rPh>
    <rPh sb="117" eb="120">
      <t>ジュウミンゼイ</t>
    </rPh>
    <rPh sb="120" eb="122">
      <t>カゼイ</t>
    </rPh>
    <rPh sb="122" eb="124">
      <t>セタイ</t>
    </rPh>
    <phoneticPr fontId="3"/>
  </si>
  <si>
    <t>2016.1.1更新</t>
    <rPh sb="8" eb="10">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</si>
</sst>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0_);[Red]\(#,##0\)"/>
    <numFmt numFmtId="178" formatCode="#,##0_ "/>
    <numFmt numFmtId="179" formatCode="[DBNum3][$-411]#,##0"/>
  </numFmts>
  <fonts count="69">
    <font>
      <sz val="11"/>
      <color theme="1"/>
      <name val="ＭＳ Ｐゴシック"/>
      <family val="3"/>
      <charset val="128"/>
      <scheme val="minor"/>
    </font>
    <font>
      <sz val="11"/>
      <color indexed="8"/>
      <name val="ＭＳ Ｐゴシック"/>
      <family val="3"/>
      <charset val="128"/>
    </font>
    <font>
      <sz val="24"/>
      <color indexed="62"/>
      <name val="ＭＳ Ｐゴシック"/>
      <family val="3"/>
      <charset val="128"/>
    </font>
    <font>
      <sz val="6"/>
      <name val="ＭＳ Ｐゴシック"/>
      <family val="3"/>
      <charset val="128"/>
    </font>
    <font>
      <sz val="16"/>
      <color indexed="8"/>
      <name val="ＭＳ Ｐゴシック"/>
      <family val="3"/>
      <charset val="128"/>
    </font>
    <font>
      <sz val="14"/>
      <color indexed="8"/>
      <name val="ＭＳ Ｐゴシック"/>
      <family val="3"/>
      <charset val="128"/>
    </font>
    <font>
      <b/>
      <sz val="11"/>
      <color indexed="8"/>
      <name val="ＭＳ Ｐゴシック"/>
      <family val="3"/>
      <charset val="128"/>
    </font>
    <font>
      <sz val="10"/>
      <color indexed="8"/>
      <name val="ＭＳ Ｐゴシック"/>
      <family val="3"/>
      <charset val="128"/>
    </font>
    <font>
      <sz val="11"/>
      <color indexed="26"/>
      <name val="ＭＳ Ｐゴシック"/>
      <family val="3"/>
      <charset val="128"/>
    </font>
    <font>
      <sz val="14"/>
      <color indexed="8"/>
      <name val="ＭＳ Ｐゴシック"/>
      <family val="3"/>
      <charset val="128"/>
    </font>
    <font>
      <b/>
      <sz val="16"/>
      <color indexed="8"/>
      <name val="ＭＳ Ｐゴシック"/>
      <family val="3"/>
      <charset val="128"/>
    </font>
    <font>
      <b/>
      <sz val="14"/>
      <color indexed="8"/>
      <name val="ＭＳ Ｐゴシック"/>
      <family val="3"/>
      <charset val="128"/>
    </font>
    <font>
      <sz val="14"/>
      <color indexed="8"/>
      <name val="ＭＳ ゴシック"/>
      <family val="3"/>
      <charset val="128"/>
    </font>
    <font>
      <sz val="11"/>
      <color indexed="8"/>
      <name val="ＭＳ ゴシック"/>
      <family val="3"/>
      <charset val="128"/>
    </font>
    <font>
      <sz val="10"/>
      <color indexed="62"/>
      <name val="ＭＳ Ｐゴシック"/>
      <family val="3"/>
      <charset val="128"/>
    </font>
    <font>
      <sz val="13"/>
      <color indexed="8"/>
      <name val="ＭＳ ゴシック"/>
      <family val="3"/>
      <charset val="128"/>
    </font>
    <font>
      <sz val="13"/>
      <color indexed="62"/>
      <name val="ＭＳ Ｐゴシック"/>
      <family val="3"/>
      <charset val="128"/>
    </font>
    <font>
      <sz val="13"/>
      <color indexed="8"/>
      <name val="ＭＳ Ｐゴシック"/>
      <family val="3"/>
      <charset val="128"/>
    </font>
    <font>
      <sz val="20"/>
      <color indexed="8"/>
      <name val="ＭＳ ゴシック"/>
      <family val="3"/>
      <charset val="128"/>
    </font>
    <font>
      <sz val="20"/>
      <color indexed="62"/>
      <name val="ＭＳ Ｐゴシック"/>
      <family val="3"/>
      <charset val="128"/>
    </font>
    <font>
      <sz val="20"/>
      <color indexed="8"/>
      <name val="ＭＳ Ｐゴシック"/>
      <family val="3"/>
      <charset val="128"/>
    </font>
    <font>
      <b/>
      <sz val="13"/>
      <color indexed="18"/>
      <name val="ＭＳ Ｐゴシック"/>
      <family val="3"/>
      <charset val="128"/>
    </font>
    <font>
      <sz val="11"/>
      <color indexed="18"/>
      <name val="HG丸ｺﾞｼｯｸM-PRO"/>
      <family val="3"/>
      <charset val="128"/>
    </font>
    <font>
      <b/>
      <sz val="16"/>
      <color indexed="18"/>
      <name val="ＭＳ Ｐゴシック"/>
      <family val="3"/>
      <charset val="128"/>
    </font>
    <font>
      <b/>
      <sz val="14"/>
      <color indexed="18"/>
      <name val="ＭＳ Ｐゴシック"/>
      <family val="3"/>
      <charset val="128"/>
    </font>
    <font>
      <sz val="14"/>
      <color indexed="18"/>
      <name val="ＭＳ Ｐゴシック"/>
      <family val="3"/>
      <charset val="128"/>
    </font>
    <font>
      <sz val="12"/>
      <color indexed="18"/>
      <name val="ＭＳ Ｐゴシック"/>
      <family val="3"/>
      <charset val="128"/>
    </font>
    <font>
      <b/>
      <sz val="12"/>
      <color indexed="18"/>
      <name val="ＭＳ Ｐゴシック"/>
      <family val="3"/>
      <charset val="128"/>
    </font>
    <font>
      <sz val="14"/>
      <color indexed="18"/>
      <name val="ＭＳ ゴシック"/>
      <family val="3"/>
      <charset val="128"/>
    </font>
    <font>
      <b/>
      <sz val="22"/>
      <color indexed="8"/>
      <name val="ＭＳ Ｐゴシック"/>
      <family val="3"/>
      <charset val="128"/>
    </font>
    <font>
      <sz val="11"/>
      <color indexed="18"/>
      <name val="ＭＳ ゴシック"/>
      <family val="3"/>
      <charset val="128"/>
    </font>
    <font>
      <sz val="13"/>
      <color indexed="56"/>
      <name val="ＭＳ Ｐゴシック"/>
      <family val="3"/>
      <charset val="128"/>
    </font>
    <font>
      <sz val="12"/>
      <color indexed="8"/>
      <name val="ＭＳ Ｐゴシック"/>
      <family val="3"/>
      <charset val="128"/>
    </font>
    <font>
      <sz val="11"/>
      <color indexed="18"/>
      <name val="ＭＳ Ｐゴシック"/>
      <family val="3"/>
      <charset val="128"/>
    </font>
    <font>
      <sz val="11"/>
      <color indexed="18"/>
      <name val="ＭＳ Ｐゴシック"/>
      <family val="3"/>
      <charset val="128"/>
    </font>
    <font>
      <sz val="14"/>
      <name val="ＭＳ Ｐゴシック"/>
      <family val="3"/>
      <charset val="128"/>
    </font>
    <font>
      <sz val="14"/>
      <color indexed="10"/>
      <name val="HG丸ｺﾞｼｯｸM-PRO"/>
      <family val="3"/>
      <charset val="128"/>
    </font>
    <font>
      <sz val="24"/>
      <color indexed="10"/>
      <name val="HG丸ｺﾞｼｯｸM-PRO"/>
      <family val="3"/>
      <charset val="128"/>
    </font>
    <font>
      <sz val="18"/>
      <color indexed="10"/>
      <name val="HG丸ｺﾞｼｯｸM-PRO"/>
      <family val="3"/>
      <charset val="128"/>
    </font>
    <font>
      <b/>
      <sz val="13"/>
      <name val="ＭＳ Ｐゴシック"/>
      <family val="3"/>
      <charset val="128"/>
    </font>
    <font>
      <sz val="6"/>
      <name val="ＭＳ Ｐゴシック"/>
      <family val="3"/>
      <charset val="128"/>
    </font>
    <font>
      <b/>
      <sz val="12"/>
      <color indexed="8"/>
      <name val="ＭＳ Ｐゴシック"/>
      <family val="3"/>
      <charset val="128"/>
    </font>
    <font>
      <sz val="12"/>
      <color indexed="8"/>
      <name val="ＭＳ ゴシック"/>
      <family val="3"/>
      <charset val="128"/>
    </font>
    <font>
      <sz val="11"/>
      <color indexed="8"/>
      <name val="HG丸ｺﾞｼｯｸM-PRO"/>
      <family val="3"/>
      <charset val="128"/>
    </font>
    <font>
      <sz val="13"/>
      <color indexed="10"/>
      <name val="ＭＳ Ｐゴシック"/>
      <family val="3"/>
      <charset val="128"/>
    </font>
    <font>
      <b/>
      <sz val="20"/>
      <color indexed="10"/>
      <name val="ＭＳ Ｐゴシック"/>
      <family val="3"/>
      <charset val="128"/>
    </font>
    <font>
      <sz val="32"/>
      <color indexed="62"/>
      <name val="HG丸ｺﾞｼｯｸM-PRO"/>
      <family val="3"/>
      <charset val="128"/>
    </font>
    <font>
      <b/>
      <sz val="32"/>
      <color indexed="29"/>
      <name val="HG丸ｺﾞｼｯｸM-PRO"/>
      <family val="3"/>
      <charset val="128"/>
    </font>
    <font>
      <b/>
      <sz val="11"/>
      <name val="ＭＳ Ｐゴシック"/>
      <family val="3"/>
      <charset val="128"/>
    </font>
    <font>
      <sz val="14"/>
      <name val="ＭＳ ゴシック"/>
      <family val="3"/>
      <charset val="128"/>
    </font>
    <font>
      <sz val="24"/>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8"/>
      <color indexed="18"/>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2"/>
      <name val="ＭＳ Ｐゴシック"/>
      <family val="3"/>
      <charset val="128"/>
      <scheme val="minor"/>
    </font>
    <font>
      <sz val="24"/>
      <color theme="2"/>
      <name val="ＭＳ Ｐゴシック"/>
      <family val="3"/>
      <charset val="128"/>
    </font>
    <font>
      <sz val="9"/>
      <color theme="2"/>
      <name val="ＭＳ Ｐゴシック"/>
      <family val="3"/>
      <charset val="128"/>
    </font>
    <font>
      <b/>
      <sz val="11"/>
      <color theme="2"/>
      <name val="ＭＳ Ｐゴシック"/>
      <family val="3"/>
      <charset val="128"/>
    </font>
    <font>
      <sz val="12"/>
      <color theme="2"/>
      <name val="ＭＳ Ｐゴシック"/>
      <family val="3"/>
      <charset val="128"/>
    </font>
    <font>
      <sz val="11"/>
      <color rgb="FFFF0000"/>
      <name val="HG丸ｺﾞｼｯｸM-PRO"/>
      <family val="3"/>
      <charset val="128"/>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font>
    <font>
      <b/>
      <sz val="13"/>
      <color rgb="FFFF0000"/>
      <name val="ＭＳ Ｐゴシック"/>
      <family val="3"/>
      <charset val="128"/>
    </font>
    <font>
      <sz val="16"/>
      <color theme="3" tint="-0.49998474074526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rgb="FFEEECE1"/>
        <bgColor indexed="64"/>
      </patternFill>
    </fill>
  </fills>
  <borders count="37">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thick">
        <color indexed="10"/>
      </right>
      <top style="thick">
        <color indexed="10"/>
      </top>
      <bottom/>
      <diagonal/>
    </border>
    <border>
      <left/>
      <right style="thick">
        <color indexed="10"/>
      </right>
      <top/>
      <bottom style="thick">
        <color indexed="10"/>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10"/>
      </left>
      <right/>
      <top style="thick">
        <color indexed="10"/>
      </top>
      <bottom/>
      <diagonal/>
    </border>
    <border>
      <left style="thick">
        <color indexed="10"/>
      </left>
      <right/>
      <top/>
      <bottom style="thick">
        <color indexed="10"/>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double">
        <color indexed="64"/>
      </right>
      <top/>
      <bottom/>
      <diagonal/>
    </border>
    <border>
      <left style="double">
        <color indexed="64"/>
      </left>
      <right/>
      <top/>
      <bottom/>
      <diagonal/>
    </border>
    <border>
      <left/>
      <right style="medium">
        <color indexed="64"/>
      </right>
      <top/>
      <bottom style="hair">
        <color indexed="64"/>
      </bottom>
      <diagonal/>
    </border>
    <border>
      <left style="double">
        <color rgb="FFFF0000"/>
      </left>
      <right style="double">
        <color rgb="FFFF0000"/>
      </right>
      <top style="double">
        <color rgb="FFFF0000"/>
      </top>
      <bottom style="double">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38" fontId="55" fillId="0" borderId="0" applyFont="0" applyFill="0" applyBorder="0" applyAlignment="0" applyProtection="0">
      <alignment vertical="center"/>
    </xf>
  </cellStyleXfs>
  <cellXfs count="179">
    <xf numFmtId="0" fontId="0" fillId="0" borderId="0" xfId="0">
      <alignment vertical="center"/>
    </xf>
    <xf numFmtId="0" fontId="4" fillId="0" borderId="0" xfId="0" applyFont="1">
      <alignment vertical="center"/>
    </xf>
    <xf numFmtId="0" fontId="9" fillId="0" borderId="0" xfId="0" applyFont="1">
      <alignment vertical="center"/>
    </xf>
    <xf numFmtId="0" fontId="13" fillId="0" borderId="0" xfId="0" applyFont="1">
      <alignment vertical="center"/>
    </xf>
    <xf numFmtId="0" fontId="17" fillId="0" borderId="0" xfId="0" applyFont="1">
      <alignment vertical="center"/>
    </xf>
    <xf numFmtId="0" fontId="20" fillId="0" borderId="0" xfId="0" applyFont="1">
      <alignment vertical="center"/>
    </xf>
    <xf numFmtId="0" fontId="28" fillId="0" borderId="0" xfId="0" applyFont="1">
      <alignment vertical="center"/>
    </xf>
    <xf numFmtId="0" fontId="33" fillId="0" borderId="0" xfId="0" applyFont="1">
      <alignment vertical="center"/>
    </xf>
    <xf numFmtId="0" fontId="34" fillId="0" borderId="0" xfId="0" applyFont="1">
      <alignment vertical="center"/>
    </xf>
    <xf numFmtId="0" fontId="0" fillId="0" borderId="0" xfId="0" applyAlignment="1">
      <alignment horizontal="center" vertical="center"/>
    </xf>
    <xf numFmtId="0" fontId="0" fillId="0" borderId="0" xfId="0" applyAlignment="1">
      <alignment vertical="top"/>
    </xf>
    <xf numFmtId="179" fontId="0" fillId="3" borderId="1" xfId="0" applyNumberFormat="1" applyFill="1" applyBorder="1" applyProtection="1">
      <alignment vertical="center"/>
      <protection hidden="1"/>
    </xf>
    <xf numFmtId="38" fontId="55" fillId="3" borderId="2" xfId="1" applyFont="1" applyFill="1" applyBorder="1" applyAlignment="1" applyProtection="1">
      <alignment vertical="center"/>
      <protection hidden="1"/>
    </xf>
    <xf numFmtId="179" fontId="7" fillId="3" borderId="3" xfId="1" applyNumberFormat="1" applyFont="1" applyFill="1" applyBorder="1" applyProtection="1">
      <alignment vertical="center"/>
      <protection hidden="1"/>
    </xf>
    <xf numFmtId="179" fontId="8" fillId="3" borderId="3" xfId="0" applyNumberFormat="1" applyFont="1" applyFill="1" applyBorder="1" applyProtection="1">
      <alignment vertical="center"/>
      <protection hidden="1"/>
    </xf>
    <xf numFmtId="179" fontId="9" fillId="3" borderId="4" xfId="0" applyNumberFormat="1" applyFont="1" applyFill="1" applyBorder="1" applyProtection="1">
      <alignment vertical="center"/>
      <protection hidden="1"/>
    </xf>
    <xf numFmtId="179" fontId="11" fillId="3" borderId="5" xfId="0" applyNumberFormat="1" applyFont="1" applyFill="1" applyBorder="1" applyProtection="1">
      <alignment vertical="center"/>
      <protection hidden="1"/>
    </xf>
    <xf numFmtId="179" fontId="0" fillId="3" borderId="6" xfId="0" applyNumberFormat="1" applyFill="1" applyBorder="1" applyProtection="1">
      <alignment vertical="center"/>
      <protection hidden="1"/>
    </xf>
    <xf numFmtId="179" fontId="56" fillId="3" borderId="7" xfId="0" applyNumberFormat="1" applyFont="1" applyFill="1" applyBorder="1" applyProtection="1">
      <alignment vertical="center"/>
      <protection hidden="1"/>
    </xf>
    <xf numFmtId="179" fontId="5" fillId="3" borderId="8" xfId="1" applyNumberFormat="1" applyFont="1" applyFill="1" applyBorder="1" applyProtection="1">
      <alignment vertical="center"/>
      <protection hidden="1"/>
    </xf>
    <xf numFmtId="179" fontId="5" fillId="3" borderId="7" xfId="1" applyNumberFormat="1" applyFont="1" applyFill="1" applyBorder="1" applyProtection="1">
      <alignment vertical="center"/>
      <protection hidden="1"/>
    </xf>
    <xf numFmtId="179" fontId="0" fillId="3" borderId="9" xfId="0" applyNumberFormat="1" applyFill="1" applyBorder="1" applyProtection="1">
      <alignment vertical="center"/>
      <protection hidden="1"/>
    </xf>
    <xf numFmtId="179" fontId="55" fillId="3" borderId="1" xfId="1" applyNumberFormat="1" applyFont="1" applyFill="1" applyBorder="1" applyAlignment="1" applyProtection="1">
      <alignment vertical="center"/>
      <protection hidden="1"/>
    </xf>
    <xf numFmtId="179" fontId="55" fillId="3" borderId="3" xfId="1" applyNumberFormat="1" applyFont="1" applyFill="1" applyBorder="1" applyAlignment="1" applyProtection="1">
      <alignment horizontal="left" vertical="center"/>
      <protection hidden="1"/>
    </xf>
    <xf numFmtId="179" fontId="0" fillId="3" borderId="2" xfId="0" applyNumberFormat="1" applyFill="1" applyBorder="1" applyProtection="1">
      <alignment vertical="center"/>
      <protection hidden="1"/>
    </xf>
    <xf numFmtId="179" fontId="55" fillId="3" borderId="2" xfId="1" applyNumberFormat="1" applyFont="1" applyFill="1" applyBorder="1" applyProtection="1">
      <alignment vertical="center"/>
      <protection hidden="1"/>
    </xf>
    <xf numFmtId="179" fontId="55" fillId="3" borderId="3" xfId="1" applyNumberFormat="1" applyFont="1" applyFill="1" applyBorder="1" applyProtection="1">
      <alignment vertical="center"/>
      <protection hidden="1"/>
    </xf>
    <xf numFmtId="179" fontId="0" fillId="3" borderId="2" xfId="0" applyNumberFormat="1" applyFill="1" applyBorder="1" applyAlignment="1" applyProtection="1">
      <alignment horizontal="center" vertical="center"/>
      <protection hidden="1"/>
    </xf>
    <xf numFmtId="179" fontId="5" fillId="3" borderId="10" xfId="1" applyNumberFormat="1" applyFont="1" applyFill="1" applyBorder="1" applyAlignment="1" applyProtection="1">
      <alignment horizontal="right" vertical="center"/>
      <protection hidden="1"/>
    </xf>
    <xf numFmtId="179" fontId="11" fillId="4" borderId="11" xfId="0" applyNumberFormat="1" applyFont="1" applyFill="1" applyBorder="1" applyAlignment="1" applyProtection="1">
      <protection hidden="1"/>
    </xf>
    <xf numFmtId="179" fontId="11" fillId="4" borderId="12" xfId="0" applyNumberFormat="1" applyFont="1" applyFill="1" applyBorder="1" applyProtection="1">
      <alignment vertical="center"/>
      <protection hidden="1"/>
    </xf>
    <xf numFmtId="179" fontId="5" fillId="3" borderId="4" xfId="0" applyNumberFormat="1" applyFont="1" applyFill="1" applyBorder="1" applyProtection="1">
      <alignment vertical="center"/>
      <protection hidden="1"/>
    </xf>
    <xf numFmtId="179" fontId="55" fillId="3" borderId="3" xfId="1" applyNumberFormat="1" applyFont="1" applyFill="1" applyBorder="1" applyAlignment="1" applyProtection="1">
      <alignment horizontal="right" vertical="center"/>
      <protection hidden="1"/>
    </xf>
    <xf numFmtId="179" fontId="5" fillId="3" borderId="8" xfId="1" applyNumberFormat="1" applyFont="1" applyFill="1" applyBorder="1" applyAlignment="1" applyProtection="1">
      <alignment horizontal="right" vertical="center"/>
      <protection hidden="1"/>
    </xf>
    <xf numFmtId="179" fontId="4" fillId="3" borderId="13" xfId="1" applyNumberFormat="1" applyFont="1" applyFill="1" applyBorder="1" applyAlignment="1" applyProtection="1">
      <alignment horizontal="right" vertical="center"/>
      <protection hidden="1"/>
    </xf>
    <xf numFmtId="0" fontId="57" fillId="0" borderId="0" xfId="0" applyFont="1">
      <alignment vertical="center"/>
    </xf>
    <xf numFmtId="0" fontId="12" fillId="5" borderId="0" xfId="0" applyFont="1" applyFill="1" applyProtection="1">
      <alignment vertical="center"/>
      <protection hidden="1"/>
    </xf>
    <xf numFmtId="0" fontId="2" fillId="5" borderId="0" xfId="0" applyFont="1" applyFill="1" applyAlignment="1" applyProtection="1">
      <alignment horizontal="center" vertical="center" wrapText="1"/>
      <protection hidden="1"/>
    </xf>
    <xf numFmtId="0" fontId="2" fillId="5" borderId="0" xfId="0" applyFont="1" applyFill="1" applyAlignment="1" applyProtection="1">
      <alignment vertical="center" wrapText="1"/>
      <protection hidden="1"/>
    </xf>
    <xf numFmtId="0" fontId="0" fillId="5" borderId="0" xfId="0" applyFill="1" applyProtection="1">
      <alignment vertical="center"/>
      <protection hidden="1"/>
    </xf>
    <xf numFmtId="0" fontId="18" fillId="5" borderId="0" xfId="0" applyFont="1" applyFill="1" applyProtection="1">
      <alignment vertical="center"/>
      <protection hidden="1"/>
    </xf>
    <xf numFmtId="0" fontId="19" fillId="5" borderId="0" xfId="0" applyFont="1" applyFill="1" applyAlignment="1" applyProtection="1">
      <alignment horizontal="center" vertical="center" wrapText="1"/>
      <protection hidden="1"/>
    </xf>
    <xf numFmtId="0" fontId="19" fillId="5" borderId="0" xfId="0" applyFont="1" applyFill="1" applyAlignment="1" applyProtection="1">
      <alignment vertical="center" wrapText="1"/>
      <protection hidden="1"/>
    </xf>
    <xf numFmtId="0" fontId="15" fillId="5" borderId="0" xfId="0" applyFont="1" applyFill="1" applyProtection="1">
      <alignment vertical="center"/>
      <protection hidden="1"/>
    </xf>
    <xf numFmtId="0" fontId="16" fillId="5" borderId="0" xfId="0" applyFont="1" applyFill="1" applyAlignment="1" applyProtection="1">
      <alignment horizontal="center" vertical="center" wrapText="1"/>
      <protection hidden="1"/>
    </xf>
    <xf numFmtId="0" fontId="31" fillId="5" borderId="0" xfId="0" applyFont="1" applyFill="1" applyAlignment="1" applyProtection="1">
      <alignment horizontal="left" vertical="center" wrapText="1"/>
      <protection hidden="1"/>
    </xf>
    <xf numFmtId="0" fontId="35" fillId="5" borderId="0" xfId="0" applyFont="1" applyFill="1" applyAlignment="1" applyProtection="1">
      <alignment horizontal="left" vertical="center" wrapText="1"/>
      <protection hidden="1"/>
    </xf>
    <xf numFmtId="0" fontId="25" fillId="5" borderId="0" xfId="0" applyFont="1" applyFill="1" applyAlignment="1" applyProtection="1">
      <alignment horizontal="left" vertical="center" wrapText="1"/>
      <protection hidden="1"/>
    </xf>
    <xf numFmtId="0" fontId="24" fillId="5" borderId="0" xfId="0" applyFont="1" applyFill="1" applyAlignment="1" applyProtection="1">
      <alignment horizontal="left" vertical="center" wrapText="1"/>
      <protection hidden="1"/>
    </xf>
    <xf numFmtId="0" fontId="24" fillId="5" borderId="0" xfId="0" applyFont="1" applyFill="1" applyAlignment="1" applyProtection="1">
      <alignment wrapText="1"/>
      <protection hidden="1"/>
    </xf>
    <xf numFmtId="0" fontId="21" fillId="5" borderId="0" xfId="0" applyFont="1" applyFill="1" applyAlignment="1" applyProtection="1">
      <alignment horizontal="left" vertical="center" wrapText="1"/>
      <protection hidden="1"/>
    </xf>
    <xf numFmtId="176" fontId="23" fillId="5" borderId="0" xfId="0" applyNumberFormat="1" applyFont="1" applyFill="1" applyAlignment="1" applyProtection="1">
      <alignment horizontal="center" vertical="center" wrapText="1"/>
      <protection hidden="1"/>
    </xf>
    <xf numFmtId="0" fontId="26" fillId="5" borderId="0" xfId="0" applyFont="1" applyFill="1" applyAlignment="1" applyProtection="1">
      <alignment vertical="center" wrapText="1"/>
      <protection hidden="1"/>
    </xf>
    <xf numFmtId="0" fontId="14" fillId="5" borderId="0" xfId="0" applyFont="1" applyFill="1" applyAlignment="1" applyProtection="1">
      <alignment vertical="center" wrapText="1"/>
      <protection hidden="1"/>
    </xf>
    <xf numFmtId="0" fontId="49" fillId="5" borderId="0" xfId="0" applyFont="1" applyFill="1" applyProtection="1">
      <alignment vertical="center"/>
      <protection hidden="1"/>
    </xf>
    <xf numFmtId="0" fontId="50" fillId="5" borderId="0" xfId="0" applyFont="1" applyFill="1" applyAlignment="1" applyProtection="1">
      <alignment horizontal="center" vertical="center" wrapText="1"/>
      <protection hidden="1"/>
    </xf>
    <xf numFmtId="179" fontId="53" fillId="5" borderId="0" xfId="0" applyNumberFormat="1" applyFont="1" applyFill="1" applyAlignment="1" applyProtection="1">
      <alignment vertical="top" wrapText="1"/>
      <protection hidden="1"/>
    </xf>
    <xf numFmtId="179" fontId="48" fillId="5" borderId="0" xfId="0" applyNumberFormat="1" applyFont="1" applyFill="1" applyAlignment="1" applyProtection="1">
      <alignment vertical="top" wrapText="1"/>
      <protection hidden="1"/>
    </xf>
    <xf numFmtId="0" fontId="48" fillId="5" borderId="0" xfId="0" applyFont="1" applyFill="1" applyAlignment="1" applyProtection="1">
      <alignment horizontal="right" vertical="top" wrapText="1"/>
      <protection hidden="1"/>
    </xf>
    <xf numFmtId="38" fontId="48" fillId="5" borderId="0" xfId="1" applyFont="1" applyFill="1" applyBorder="1" applyAlignment="1" applyProtection="1">
      <alignment horizontal="left" vertical="top" wrapText="1"/>
      <protection hidden="1"/>
    </xf>
    <xf numFmtId="0" fontId="48" fillId="5" borderId="0" xfId="0" applyFont="1" applyFill="1" applyAlignment="1" applyProtection="1">
      <alignment vertical="top" wrapText="1"/>
      <protection hidden="1"/>
    </xf>
    <xf numFmtId="179" fontId="51" fillId="5" borderId="0" xfId="0" applyNumberFormat="1" applyFont="1" applyFill="1" applyAlignment="1" applyProtection="1">
      <alignment horizontal="left" vertical="top" wrapText="1"/>
      <protection hidden="1"/>
    </xf>
    <xf numFmtId="0" fontId="52" fillId="5" borderId="0" xfId="0" applyFont="1" applyFill="1" applyAlignment="1" applyProtection="1">
      <alignment vertical="top" wrapText="1"/>
      <protection hidden="1"/>
    </xf>
    <xf numFmtId="0" fontId="58" fillId="5" borderId="0" xfId="0" applyFont="1" applyFill="1" applyAlignment="1" applyProtection="1">
      <alignment horizontal="center" vertical="center" wrapText="1"/>
      <protection hidden="1"/>
    </xf>
    <xf numFmtId="0" fontId="50" fillId="5" borderId="0" xfId="0" applyFont="1" applyFill="1" applyAlignment="1" applyProtection="1">
      <alignment horizontal="left" vertical="center" wrapText="1"/>
      <protection hidden="1"/>
    </xf>
    <xf numFmtId="179" fontId="59" fillId="5" borderId="0" xfId="0" applyNumberFormat="1" applyFont="1" applyFill="1" applyAlignment="1" applyProtection="1">
      <alignment vertical="top" wrapText="1"/>
      <protection hidden="1"/>
    </xf>
    <xf numFmtId="179" fontId="60" fillId="5" borderId="0" xfId="0" applyNumberFormat="1" applyFont="1" applyFill="1" applyAlignment="1" applyProtection="1">
      <alignment vertical="top" wrapText="1"/>
      <protection hidden="1"/>
    </xf>
    <xf numFmtId="0" fontId="60" fillId="5" borderId="5" xfId="0" applyFont="1" applyFill="1" applyBorder="1" applyAlignment="1" applyProtection="1">
      <alignment horizontal="right" vertical="top" wrapText="1"/>
      <protection hidden="1"/>
    </xf>
    <xf numFmtId="38" fontId="60" fillId="5" borderId="0" xfId="1" applyFont="1" applyFill="1" applyBorder="1" applyAlignment="1" applyProtection="1">
      <alignment horizontal="left" vertical="top" wrapText="1"/>
      <protection hidden="1"/>
    </xf>
    <xf numFmtId="0" fontId="60" fillId="5" borderId="5" xfId="0" applyFont="1" applyFill="1" applyBorder="1" applyAlignment="1" applyProtection="1">
      <alignment vertical="top" wrapText="1"/>
      <protection hidden="1"/>
    </xf>
    <xf numFmtId="0" fontId="58" fillId="5" borderId="0" xfId="0" applyFont="1" applyFill="1" applyAlignment="1" applyProtection="1">
      <alignment horizontal="left" vertical="center" wrapText="1"/>
      <protection hidden="1"/>
    </xf>
    <xf numFmtId="0" fontId="61" fillId="5" borderId="5" xfId="0" applyFont="1" applyFill="1" applyBorder="1" applyAlignment="1" applyProtection="1">
      <alignment vertical="top" wrapText="1"/>
      <protection hidden="1"/>
    </xf>
    <xf numFmtId="0" fontId="0" fillId="5" borderId="0" xfId="0" applyFill="1" applyAlignment="1" applyProtection="1">
      <alignment horizontal="center" vertical="center"/>
      <protection hidden="1"/>
    </xf>
    <xf numFmtId="0" fontId="12" fillId="5" borderId="0" xfId="0" applyFont="1" applyFill="1" applyAlignment="1" applyProtection="1">
      <alignment vertical="top"/>
      <protection hidden="1"/>
    </xf>
    <xf numFmtId="0" fontId="0" fillId="5" borderId="0" xfId="0" applyFill="1" applyAlignment="1" applyProtection="1">
      <alignment vertical="top"/>
      <protection hidden="1"/>
    </xf>
    <xf numFmtId="0" fontId="0" fillId="5" borderId="0" xfId="0" applyFill="1" applyAlignment="1" applyProtection="1">
      <alignment horizontal="center" vertical="top"/>
      <protection hidden="1"/>
    </xf>
    <xf numFmtId="0" fontId="0" fillId="3" borderId="14" xfId="0" applyFill="1" applyBorder="1" applyAlignment="1" applyProtection="1">
      <alignment horizontal="center" vertical="center"/>
      <protection hidden="1"/>
    </xf>
    <xf numFmtId="0" fontId="0" fillId="3" borderId="6" xfId="0" applyFill="1" applyBorder="1" applyProtection="1">
      <alignment vertical="center"/>
      <protection hidden="1"/>
    </xf>
    <xf numFmtId="0" fontId="0" fillId="3" borderId="15" xfId="0" applyFill="1" applyBorder="1" applyAlignment="1" applyProtection="1">
      <alignment horizontal="center" vertical="center"/>
      <protection hidden="1"/>
    </xf>
    <xf numFmtId="0" fontId="0" fillId="3" borderId="1" xfId="0" applyFill="1" applyBorder="1" applyProtection="1">
      <alignment vertical="center"/>
      <protection hidden="1"/>
    </xf>
    <xf numFmtId="0" fontId="6" fillId="3" borderId="16" xfId="0" applyFont="1" applyFill="1" applyBorder="1" applyAlignment="1" applyProtection="1">
      <protection hidden="1"/>
    </xf>
    <xf numFmtId="0" fontId="9" fillId="5" borderId="0" xfId="0" applyFont="1" applyFill="1" applyProtection="1">
      <alignment vertical="center"/>
      <protection hidden="1"/>
    </xf>
    <xf numFmtId="0" fontId="6" fillId="3" borderId="17" xfId="0" applyFont="1" applyFill="1" applyBorder="1" applyAlignment="1" applyProtection="1">
      <alignment horizontal="center" vertical="center"/>
      <protection hidden="1"/>
    </xf>
    <xf numFmtId="0" fontId="0" fillId="5" borderId="18" xfId="0" applyFill="1" applyBorder="1" applyProtection="1">
      <alignment vertical="center"/>
      <protection hidden="1"/>
    </xf>
    <xf numFmtId="0" fontId="30" fillId="6" borderId="0" xfId="0" applyFont="1" applyFill="1" applyProtection="1">
      <alignment vertical="center"/>
      <protection hidden="1"/>
    </xf>
    <xf numFmtId="0" fontId="33" fillId="6" borderId="0" xfId="0" applyFont="1" applyFill="1" applyProtection="1">
      <alignment vertical="center"/>
      <protection hidden="1"/>
    </xf>
    <xf numFmtId="0" fontId="30" fillId="5" borderId="0" xfId="0" applyFont="1" applyFill="1" applyProtection="1">
      <alignment vertical="center"/>
      <protection hidden="1"/>
    </xf>
    <xf numFmtId="0" fontId="34" fillId="5" borderId="0" xfId="0" applyFont="1" applyFill="1" applyProtection="1">
      <alignment vertical="center"/>
      <protection hidden="1"/>
    </xf>
    <xf numFmtId="0" fontId="22" fillId="5" borderId="0" xfId="0" applyFont="1" applyFill="1" applyAlignment="1" applyProtection="1">
      <alignment horizontal="left" vertical="center" indent="1"/>
      <protection hidden="1"/>
    </xf>
    <xf numFmtId="0" fontId="34" fillId="6" borderId="0" xfId="0" applyFont="1" applyFill="1" applyProtection="1">
      <alignment vertical="center"/>
      <protection hidden="1"/>
    </xf>
    <xf numFmtId="0" fontId="22" fillId="5" borderId="0" xfId="0" applyFont="1" applyFill="1" applyProtection="1">
      <alignment vertical="center"/>
      <protection hidden="1"/>
    </xf>
    <xf numFmtId="0" fontId="22" fillId="5" borderId="0" xfId="0" applyFont="1" applyFill="1" applyAlignment="1" applyProtection="1">
      <alignment vertical="center" wrapText="1"/>
      <protection hidden="1"/>
    </xf>
    <xf numFmtId="0" fontId="22" fillId="5" borderId="0" xfId="0" applyFont="1" applyFill="1" applyAlignment="1" applyProtection="1">
      <alignment horizontal="left" vertical="center" wrapText="1"/>
      <protection hidden="1"/>
    </xf>
    <xf numFmtId="0" fontId="28" fillId="5" borderId="0" xfId="0" applyFont="1" applyFill="1" applyProtection="1">
      <alignment vertical="center"/>
      <protection hidden="1"/>
    </xf>
    <xf numFmtId="0" fontId="25" fillId="5" borderId="0" xfId="0" applyFont="1" applyFill="1" applyProtection="1">
      <alignment vertical="center"/>
      <protection hidden="1"/>
    </xf>
    <xf numFmtId="0" fontId="13" fillId="6" borderId="0" xfId="0" applyFont="1" applyFill="1" applyProtection="1">
      <alignment vertical="center"/>
      <protection hidden="1"/>
    </xf>
    <xf numFmtId="0" fontId="43" fillId="6" borderId="0" xfId="0" applyFont="1" applyFill="1" applyAlignment="1" applyProtection="1">
      <alignment horizontal="left" vertical="center"/>
      <protection hidden="1"/>
    </xf>
    <xf numFmtId="178" fontId="13" fillId="6" borderId="0" xfId="0" applyNumberFormat="1" applyFont="1" applyFill="1" applyProtection="1">
      <alignment vertical="center"/>
      <protection hidden="1"/>
    </xf>
    <xf numFmtId="0" fontId="0" fillId="6" borderId="0" xfId="0" applyFill="1" applyProtection="1">
      <alignment vertical="center"/>
      <protection hidden="1"/>
    </xf>
    <xf numFmtId="0" fontId="0" fillId="6" borderId="0" xfId="0" applyFill="1" applyAlignment="1" applyProtection="1">
      <alignment horizontal="center" vertical="center"/>
      <protection hidden="1"/>
    </xf>
    <xf numFmtId="176" fontId="24" fillId="4" borderId="19" xfId="0" applyNumberFormat="1" applyFont="1" applyFill="1" applyBorder="1" applyAlignment="1" applyProtection="1">
      <alignment horizontal="center" vertical="center" wrapText="1"/>
      <protection locked="0" hidden="1"/>
    </xf>
    <xf numFmtId="179" fontId="10" fillId="2" borderId="36" xfId="1" applyNumberFormat="1" applyFont="1" applyFill="1" applyBorder="1" applyAlignment="1" applyProtection="1">
      <alignment horizontal="right" vertical="center"/>
      <protection locked="0" hidden="1"/>
    </xf>
    <xf numFmtId="0" fontId="0" fillId="5" borderId="0" xfId="0" applyFill="1">
      <alignment vertical="center"/>
    </xf>
    <xf numFmtId="0" fontId="0" fillId="5" borderId="0" xfId="0" applyFill="1" applyAlignment="1">
      <alignment horizontal="center" vertical="center" wrapText="1"/>
    </xf>
    <xf numFmtId="0" fontId="0" fillId="5" borderId="0" xfId="0" applyFill="1" applyAlignment="1">
      <alignment horizontal="center" vertical="center"/>
    </xf>
    <xf numFmtId="0" fontId="52" fillId="5" borderId="0" xfId="0" applyFont="1" applyFill="1" applyAlignment="1" applyProtection="1">
      <alignment horizontal="right" vertical="top" wrapText="1"/>
      <protection hidden="1"/>
    </xf>
    <xf numFmtId="179" fontId="5" fillId="3" borderId="8" xfId="1" applyNumberFormat="1" applyFont="1" applyFill="1" applyBorder="1" applyAlignment="1" applyProtection="1">
      <alignment vertical="center"/>
      <protection hidden="1"/>
    </xf>
    <xf numFmtId="179" fontId="5" fillId="3" borderId="7" xfId="1" applyNumberFormat="1" applyFont="1" applyFill="1" applyBorder="1" applyAlignment="1" applyProtection="1">
      <alignment vertical="center"/>
      <protection hidden="1"/>
    </xf>
    <xf numFmtId="0" fontId="54" fillId="5" borderId="0" xfId="0" applyFont="1" applyFill="1" applyAlignment="1" applyProtection="1">
      <alignment horizontal="center" wrapText="1"/>
      <protection hidden="1"/>
    </xf>
    <xf numFmtId="0" fontId="68" fillId="5" borderId="0" xfId="0" applyFont="1" applyFill="1" applyAlignment="1" applyProtection="1">
      <alignment horizontal="right" vertical="top" wrapText="1"/>
      <protection hidden="1"/>
    </xf>
    <xf numFmtId="177" fontId="64" fillId="3" borderId="29" xfId="0" applyNumberFormat="1" applyFont="1" applyFill="1" applyBorder="1" applyAlignment="1" applyProtection="1">
      <alignment horizontal="center" wrapText="1"/>
      <protection hidden="1"/>
    </xf>
    <xf numFmtId="177" fontId="64" fillId="3" borderId="30" xfId="0" applyNumberFormat="1" applyFont="1" applyFill="1" applyBorder="1" applyAlignment="1" applyProtection="1">
      <alignment horizontal="center" wrapText="1"/>
      <protection hidden="1"/>
    </xf>
    <xf numFmtId="0" fontId="39" fillId="5" borderId="0" xfId="0" applyFont="1" applyFill="1" applyAlignment="1" applyProtection="1">
      <alignment horizontal="left" vertical="center" wrapText="1"/>
      <protection hidden="1"/>
    </xf>
    <xf numFmtId="38" fontId="60" fillId="5" borderId="0" xfId="1" applyFont="1" applyFill="1" applyBorder="1" applyAlignment="1" applyProtection="1">
      <alignment horizontal="left" vertical="top" wrapText="1"/>
      <protection hidden="1"/>
    </xf>
    <xf numFmtId="0" fontId="46" fillId="5" borderId="0" xfId="0" applyFont="1" applyFill="1" applyAlignment="1" applyProtection="1">
      <alignment horizontal="center" wrapText="1"/>
      <protection hidden="1"/>
    </xf>
    <xf numFmtId="0" fontId="36" fillId="5" borderId="0" xfId="0" applyFont="1" applyFill="1" applyAlignment="1" applyProtection="1">
      <alignment horizontal="center" vertical="center" wrapText="1"/>
      <protection hidden="1"/>
    </xf>
    <xf numFmtId="0" fontId="47" fillId="5" borderId="0" xfId="0" applyFont="1" applyFill="1" applyAlignment="1" applyProtection="1">
      <alignment horizontal="center" vertical="center" wrapText="1"/>
      <protection hidden="1"/>
    </xf>
    <xf numFmtId="0" fontId="31" fillId="5" borderId="0" xfId="0" applyFont="1" applyFill="1" applyAlignment="1" applyProtection="1">
      <alignment horizontal="left" vertical="center" wrapText="1"/>
      <protection hidden="1"/>
    </xf>
    <xf numFmtId="0" fontId="67" fillId="5" borderId="0" xfId="0" applyFont="1" applyFill="1" applyAlignment="1" applyProtection="1">
      <alignment vertical="center" wrapText="1"/>
      <protection hidden="1"/>
    </xf>
    <xf numFmtId="0" fontId="39" fillId="5" borderId="0" xfId="0" applyFont="1" applyFill="1" applyAlignment="1" applyProtection="1">
      <alignment vertical="center" wrapText="1"/>
      <protection hidden="1"/>
    </xf>
    <xf numFmtId="0" fontId="39" fillId="5" borderId="33" xfId="0" applyFont="1" applyFill="1" applyBorder="1" applyAlignment="1" applyProtection="1">
      <alignment vertical="center" wrapText="1"/>
      <protection hidden="1"/>
    </xf>
    <xf numFmtId="0" fontId="67" fillId="5" borderId="0" xfId="0" applyFont="1" applyFill="1" applyAlignment="1" applyProtection="1">
      <alignment horizontal="left" vertical="center" wrapText="1"/>
      <protection hidden="1"/>
    </xf>
    <xf numFmtId="0" fontId="26" fillId="5" borderId="34" xfId="0" applyFont="1" applyFill="1" applyBorder="1" applyAlignment="1" applyProtection="1">
      <alignment horizontal="left" vertical="center" wrapText="1"/>
      <protection hidden="1"/>
    </xf>
    <xf numFmtId="0" fontId="26" fillId="5" borderId="0" xfId="0" applyFont="1" applyFill="1" applyAlignment="1" applyProtection="1">
      <alignment horizontal="left" vertical="center" wrapText="1"/>
      <protection hidden="1"/>
    </xf>
    <xf numFmtId="0" fontId="61" fillId="5" borderId="5" xfId="0" applyFont="1" applyFill="1" applyBorder="1" applyAlignment="1" applyProtection="1">
      <alignment horizontal="right" vertical="top" wrapText="1"/>
      <protection hidden="1"/>
    </xf>
    <xf numFmtId="38" fontId="48" fillId="5" borderId="0" xfId="1" applyFont="1" applyFill="1" applyBorder="1" applyAlignment="1" applyProtection="1">
      <alignment horizontal="left" vertical="top" wrapText="1"/>
      <protection hidden="1"/>
    </xf>
    <xf numFmtId="177" fontId="64" fillId="3" borderId="30" xfId="0" applyNumberFormat="1" applyFont="1" applyFill="1" applyBorder="1" applyAlignment="1" applyProtection="1">
      <alignment horizontal="center"/>
      <protection hidden="1"/>
    </xf>
    <xf numFmtId="177" fontId="32" fillId="3" borderId="29" xfId="0" applyNumberFormat="1" applyFont="1" applyFill="1" applyBorder="1" applyAlignment="1" applyProtection="1">
      <alignment horizontal="center" wrapText="1"/>
      <protection hidden="1"/>
    </xf>
    <xf numFmtId="177" fontId="0" fillId="3" borderId="18" xfId="0" applyNumberFormat="1" applyFill="1" applyBorder="1" applyAlignment="1" applyProtection="1">
      <alignment horizontal="center" wrapText="1"/>
      <protection hidden="1"/>
    </xf>
    <xf numFmtId="177" fontId="0" fillId="3" borderId="30" xfId="0" applyNumberFormat="1" applyFill="1" applyBorder="1" applyAlignment="1" applyProtection="1">
      <alignment horizontal="center" wrapText="1"/>
      <protection hidden="1"/>
    </xf>
    <xf numFmtId="177" fontId="65" fillId="3" borderId="23" xfId="0" applyNumberFormat="1" applyFont="1" applyFill="1" applyBorder="1" applyAlignment="1" applyProtection="1">
      <alignment horizontal="center" vertical="top" wrapText="1"/>
      <protection hidden="1"/>
    </xf>
    <xf numFmtId="177" fontId="0" fillId="3" borderId="25" xfId="0" applyNumberFormat="1" applyFill="1" applyBorder="1" applyAlignment="1" applyProtection="1">
      <alignment horizontal="center" vertical="top" wrapText="1"/>
      <protection hidden="1"/>
    </xf>
    <xf numFmtId="177" fontId="5" fillId="3" borderId="29" xfId="0" applyNumberFormat="1" applyFont="1" applyFill="1" applyBorder="1" applyAlignment="1" applyProtection="1">
      <alignment horizontal="center" wrapText="1"/>
      <protection hidden="1"/>
    </xf>
    <xf numFmtId="177" fontId="5" fillId="3" borderId="31" xfId="0" applyNumberFormat="1" applyFont="1" applyFill="1" applyBorder="1" applyAlignment="1" applyProtection="1">
      <alignment horizontal="center" wrapText="1"/>
      <protection hidden="1"/>
    </xf>
    <xf numFmtId="177" fontId="64" fillId="3" borderId="10" xfId="0" applyNumberFormat="1" applyFont="1" applyFill="1" applyBorder="1" applyAlignment="1" applyProtection="1">
      <alignment horizontal="center" vertical="center" wrapText="1"/>
      <protection hidden="1"/>
    </xf>
    <xf numFmtId="177" fontId="64" fillId="3" borderId="0" xfId="0" applyNumberFormat="1" applyFont="1" applyFill="1" applyAlignment="1" applyProtection="1">
      <alignment horizontal="center" vertical="center" wrapText="1"/>
      <protection hidden="1"/>
    </xf>
    <xf numFmtId="177" fontId="64" fillId="3" borderId="22" xfId="0" applyNumberFormat="1" applyFont="1" applyFill="1" applyBorder="1" applyAlignment="1" applyProtection="1">
      <alignment horizontal="center" vertical="center" wrapText="1"/>
      <protection hidden="1"/>
    </xf>
    <xf numFmtId="177" fontId="5" fillId="3" borderId="10" xfId="0" applyNumberFormat="1" applyFont="1" applyFill="1" applyBorder="1" applyAlignment="1" applyProtection="1">
      <alignment horizontal="center" vertical="center" wrapText="1"/>
      <protection hidden="1"/>
    </xf>
    <xf numFmtId="177" fontId="5" fillId="3" borderId="32" xfId="0" applyNumberFormat="1" applyFont="1" applyFill="1" applyBorder="1" applyAlignment="1" applyProtection="1">
      <alignment horizontal="center" vertical="center" wrapText="1"/>
      <protection hidden="1"/>
    </xf>
    <xf numFmtId="177" fontId="64" fillId="3" borderId="23" xfId="0" applyNumberFormat="1" applyFont="1" applyFill="1" applyBorder="1" applyAlignment="1" applyProtection="1">
      <alignment horizontal="right" vertical="top" wrapText="1"/>
      <protection hidden="1"/>
    </xf>
    <xf numFmtId="177" fontId="64" fillId="3" borderId="35" xfId="0" applyNumberFormat="1" applyFont="1" applyFill="1" applyBorder="1" applyAlignment="1" applyProtection="1">
      <alignment horizontal="right" vertical="top" wrapText="1"/>
      <protection hidden="1"/>
    </xf>
    <xf numFmtId="0" fontId="0" fillId="3" borderId="26" xfId="0" applyFill="1" applyBorder="1" applyAlignment="1" applyProtection="1">
      <alignment horizontal="center" vertical="center"/>
      <protection hidden="1"/>
    </xf>
    <xf numFmtId="0" fontId="0" fillId="3" borderId="27" xfId="0" applyFill="1" applyBorder="1" applyAlignment="1" applyProtection="1">
      <alignment horizontal="center" vertical="center"/>
      <protection hidden="1"/>
    </xf>
    <xf numFmtId="0" fontId="0" fillId="3" borderId="28" xfId="0" applyFill="1" applyBorder="1" applyAlignment="1" applyProtection="1">
      <alignment horizontal="center" vertical="center"/>
      <protection hidden="1"/>
    </xf>
    <xf numFmtId="177" fontId="11" fillId="3" borderId="29" xfId="0" applyNumberFormat="1" applyFont="1" applyFill="1" applyBorder="1" applyAlignment="1" applyProtection="1">
      <alignment horizontal="center" vertical="center" wrapText="1"/>
      <protection hidden="1"/>
    </xf>
    <xf numFmtId="177" fontId="11" fillId="3" borderId="30" xfId="0" applyNumberFormat="1" applyFont="1" applyFill="1" applyBorder="1" applyAlignment="1" applyProtection="1">
      <alignment horizontal="center" vertical="center"/>
      <protection hidden="1"/>
    </xf>
    <xf numFmtId="177" fontId="11" fillId="3" borderId="10" xfId="0" applyNumberFormat="1" applyFont="1" applyFill="1" applyBorder="1" applyAlignment="1" applyProtection="1">
      <alignment horizontal="center" vertical="center" wrapText="1"/>
      <protection hidden="1"/>
    </xf>
    <xf numFmtId="177" fontId="11" fillId="3" borderId="22" xfId="0" applyNumberFormat="1" applyFont="1" applyFill="1" applyBorder="1" applyAlignment="1" applyProtection="1">
      <alignment horizontal="center" vertical="center"/>
      <protection hidden="1"/>
    </xf>
    <xf numFmtId="177" fontId="11" fillId="3" borderId="10" xfId="0" applyNumberFormat="1" applyFont="1" applyFill="1" applyBorder="1" applyAlignment="1" applyProtection="1">
      <alignment horizontal="center" vertical="center"/>
      <protection hidden="1"/>
    </xf>
    <xf numFmtId="177" fontId="64" fillId="3" borderId="18" xfId="0" applyNumberFormat="1" applyFont="1" applyFill="1" applyBorder="1" applyAlignment="1" applyProtection="1">
      <alignment horizontal="center" wrapText="1"/>
      <protection hidden="1"/>
    </xf>
    <xf numFmtId="177" fontId="65" fillId="3" borderId="24" xfId="0" applyNumberFormat="1" applyFont="1" applyFill="1" applyBorder="1" applyAlignment="1" applyProtection="1">
      <alignment horizontal="center" vertical="top" wrapText="1"/>
      <protection hidden="1"/>
    </xf>
    <xf numFmtId="177" fontId="65" fillId="3" borderId="25" xfId="0" applyNumberFormat="1" applyFont="1" applyFill="1" applyBorder="1" applyAlignment="1" applyProtection="1">
      <alignment horizontal="center" vertical="top" wrapText="1"/>
      <protection hidden="1"/>
    </xf>
    <xf numFmtId="177" fontId="0" fillId="3" borderId="29" xfId="0" applyNumberFormat="1" applyFill="1" applyBorder="1" applyAlignment="1" applyProtection="1">
      <alignment horizontal="center" wrapText="1"/>
      <protection hidden="1"/>
    </xf>
    <xf numFmtId="177" fontId="63" fillId="3" borderId="10" xfId="0" applyNumberFormat="1" applyFont="1" applyFill="1" applyBorder="1" applyAlignment="1" applyProtection="1">
      <alignment horizontal="center" vertical="center" wrapText="1"/>
      <protection hidden="1"/>
    </xf>
    <xf numFmtId="177" fontId="63" fillId="3" borderId="0" xfId="0" applyNumberFormat="1" applyFont="1" applyFill="1" applyAlignment="1" applyProtection="1">
      <alignment horizontal="center" vertical="center" wrapText="1"/>
      <protection hidden="1"/>
    </xf>
    <xf numFmtId="177" fontId="63" fillId="3" borderId="22" xfId="0" applyNumberFormat="1" applyFont="1" applyFill="1" applyBorder="1" applyAlignment="1" applyProtection="1">
      <alignment horizontal="center" vertical="center" wrapText="1"/>
      <protection hidden="1"/>
    </xf>
    <xf numFmtId="177" fontId="0" fillId="3" borderId="10" xfId="0" applyNumberFormat="1" applyFill="1" applyBorder="1" applyAlignment="1" applyProtection="1">
      <alignment horizontal="center" vertical="center" wrapText="1"/>
      <protection hidden="1"/>
    </xf>
    <xf numFmtId="177" fontId="0" fillId="3" borderId="22" xfId="0" applyNumberFormat="1" applyFill="1" applyBorder="1" applyAlignment="1" applyProtection="1">
      <alignment horizontal="center" vertical="center" wrapText="1"/>
      <protection hidden="1"/>
    </xf>
    <xf numFmtId="179" fontId="5" fillId="3" borderId="8" xfId="1" applyNumberFormat="1" applyFont="1" applyFill="1" applyBorder="1" applyAlignment="1" applyProtection="1">
      <alignment horizontal="right" vertical="center"/>
      <protection hidden="1"/>
    </xf>
    <xf numFmtId="179" fontId="5" fillId="3" borderId="7" xfId="1" applyNumberFormat="1" applyFont="1" applyFill="1" applyBorder="1" applyAlignment="1" applyProtection="1">
      <alignment horizontal="right" vertical="center"/>
      <protection hidden="1"/>
    </xf>
    <xf numFmtId="177" fontId="0" fillId="3" borderId="23" xfId="0" applyNumberFormat="1" applyFill="1" applyBorder="1" applyAlignment="1" applyProtection="1">
      <alignment horizontal="center" vertical="top" wrapText="1"/>
      <protection hidden="1"/>
    </xf>
    <xf numFmtId="177" fontId="66" fillId="3" borderId="23" xfId="0" applyNumberFormat="1" applyFont="1" applyFill="1" applyBorder="1" applyAlignment="1" applyProtection="1">
      <alignment horizontal="right" vertical="top" wrapText="1"/>
      <protection hidden="1"/>
    </xf>
    <xf numFmtId="177" fontId="66" fillId="3" borderId="25" xfId="0" applyNumberFormat="1" applyFont="1" applyFill="1" applyBorder="1" applyAlignment="1" applyProtection="1">
      <alignment horizontal="right" vertical="top" wrapText="1"/>
      <protection hidden="1"/>
    </xf>
    <xf numFmtId="177" fontId="64" fillId="3" borderId="25" xfId="0" applyNumberFormat="1" applyFont="1" applyFill="1" applyBorder="1" applyAlignment="1" applyProtection="1">
      <alignment horizontal="right" vertical="top" wrapText="1"/>
      <protection hidden="1"/>
    </xf>
    <xf numFmtId="0" fontId="0" fillId="5" borderId="0" xfId="0" applyFill="1" applyAlignment="1">
      <alignment horizontal="center" vertical="center" wrapText="1"/>
    </xf>
    <xf numFmtId="179" fontId="55" fillId="3" borderId="2" xfId="1" applyNumberFormat="1" applyFont="1" applyFill="1" applyBorder="1" applyAlignment="1" applyProtection="1">
      <alignment horizontal="right" vertical="center"/>
      <protection hidden="1"/>
    </xf>
    <xf numFmtId="179" fontId="55" fillId="3" borderId="3" xfId="1" applyNumberFormat="1" applyFont="1" applyFill="1" applyBorder="1" applyAlignment="1" applyProtection="1">
      <alignment horizontal="right" vertical="center"/>
      <protection hidden="1"/>
    </xf>
    <xf numFmtId="179" fontId="29" fillId="4" borderId="20" xfId="1" applyNumberFormat="1" applyFont="1" applyFill="1" applyBorder="1" applyAlignment="1" applyProtection="1">
      <protection hidden="1"/>
    </xf>
    <xf numFmtId="179" fontId="29" fillId="4" borderId="21" xfId="1" applyNumberFormat="1" applyFont="1" applyFill="1" applyBorder="1" applyAlignment="1" applyProtection="1">
      <protection hidden="1"/>
    </xf>
    <xf numFmtId="179" fontId="4" fillId="3" borderId="13" xfId="1" applyNumberFormat="1" applyFont="1" applyFill="1" applyBorder="1" applyAlignment="1" applyProtection="1">
      <alignment horizontal="right"/>
      <protection hidden="1"/>
    </xf>
    <xf numFmtId="179" fontId="4" fillId="3" borderId="5" xfId="1" applyNumberFormat="1" applyFont="1" applyFill="1" applyBorder="1" applyAlignment="1" applyProtection="1">
      <alignment horizontal="right"/>
      <protection hidden="1"/>
    </xf>
    <xf numFmtId="0" fontId="22" fillId="5" borderId="0" xfId="0" applyFont="1" applyFill="1" applyAlignment="1" applyProtection="1">
      <alignment horizontal="left" vertical="center"/>
      <protection hidden="1"/>
    </xf>
    <xf numFmtId="179" fontId="10" fillId="3" borderId="13" xfId="1" applyNumberFormat="1" applyFont="1" applyFill="1" applyBorder="1" applyAlignment="1" applyProtection="1">
      <alignment horizontal="right" vertical="center"/>
      <protection hidden="1"/>
    </xf>
    <xf numFmtId="179" fontId="10" fillId="3" borderId="5" xfId="1" applyNumberFormat="1" applyFont="1" applyFill="1" applyBorder="1" applyAlignment="1" applyProtection="1">
      <alignment horizontal="right" vertical="center"/>
      <protection hidden="1"/>
    </xf>
    <xf numFmtId="0" fontId="22" fillId="6" borderId="0" xfId="0" applyFont="1" applyFill="1" applyAlignment="1" applyProtection="1">
      <alignment horizontal="left" vertical="center" wrapText="1"/>
      <protection hidden="1"/>
    </xf>
    <xf numFmtId="0" fontId="22" fillId="6" borderId="0" xfId="0" applyFont="1" applyFill="1" applyAlignment="1" applyProtection="1">
      <alignment horizontal="left" vertical="center"/>
      <protection hidden="1"/>
    </xf>
    <xf numFmtId="0" fontId="62" fillId="5" borderId="0" xfId="0" applyFont="1" applyFill="1" applyAlignment="1" applyProtection="1">
      <alignment horizontal="center" vertical="center" wrapText="1"/>
      <protection hidden="1"/>
    </xf>
    <xf numFmtId="0" fontId="22" fillId="5" borderId="0" xfId="0" applyFont="1" applyFill="1" applyAlignment="1" applyProtection="1">
      <alignment horizontal="center" vertical="center" wrapText="1"/>
      <protection hidden="1"/>
    </xf>
    <xf numFmtId="0" fontId="22" fillId="5" borderId="0" xfId="0" applyFont="1" applyFill="1" applyAlignment="1" applyProtection="1">
      <alignment horizontal="left" vertical="top" wrapText="1"/>
      <protection hidden="1"/>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123825</xdr:colOff>
      <xdr:row>0</xdr:row>
      <xdr:rowOff>85725</xdr:rowOff>
    </xdr:from>
    <xdr:to>
      <xdr:col>21</xdr:col>
      <xdr:colOff>1285875</xdr:colOff>
      <xdr:row>3</xdr:row>
      <xdr:rowOff>0</xdr:rowOff>
    </xdr:to>
    <xdr:pic>
      <xdr:nvPicPr>
        <xdr:cNvPr id="16405" name="図 3" descr="frame01_a05.png">
          <a:extLst>
            <a:ext uri="{FF2B5EF4-FFF2-40B4-BE49-F238E27FC236}">
              <a16:creationId xmlns:a16="http://schemas.microsoft.com/office/drawing/2014/main" id="{00000000-0008-0000-0000-000015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5275" y="85725"/>
          <a:ext cx="2628900" cy="1200150"/>
        </a:xfrm>
        <a:prstGeom prst="rect">
          <a:avLst/>
        </a:prstGeom>
        <a:solidFill>
          <a:srgbClr val="4F81BD">
            <a:alpha val="0"/>
          </a:srgbClr>
        </a:solidFill>
        <a:ln w="9525">
          <a:solidFill>
            <a:srgbClr val="4F81BD"/>
          </a:solidFill>
          <a:miter lim="800000"/>
          <a:headEnd/>
          <a:tailEnd/>
        </a:ln>
      </xdr:spPr>
    </xdr:pic>
    <xdr:clientData/>
  </xdr:twoCellAnchor>
  <xdr:twoCellAnchor>
    <xdr:from>
      <xdr:col>19</xdr:col>
      <xdr:colOff>781151</xdr:colOff>
      <xdr:row>2</xdr:row>
      <xdr:rowOff>266171</xdr:rowOff>
    </xdr:from>
    <xdr:to>
      <xdr:col>21</xdr:col>
      <xdr:colOff>622805</xdr:colOff>
      <xdr:row>3</xdr:row>
      <xdr:rowOff>1009530</xdr:rowOff>
    </xdr:to>
    <xdr:sp macro="" textlink="">
      <xdr:nvSpPr>
        <xdr:cNvPr id="4" name="上矢印 3">
          <a:extLst>
            <a:ext uri="{FF2B5EF4-FFF2-40B4-BE49-F238E27FC236}">
              <a16:creationId xmlns:a16="http://schemas.microsoft.com/office/drawing/2014/main" id="{00000000-0008-0000-0000-000004000000}"/>
            </a:ext>
          </a:extLst>
        </xdr:cNvPr>
        <xdr:cNvSpPr/>
      </xdr:nvSpPr>
      <xdr:spPr>
        <a:xfrm rot="20027815">
          <a:off x="12919176" y="1056746"/>
          <a:ext cx="934011" cy="1171984"/>
        </a:xfrm>
        <a:prstGeom prst="upArrow">
          <a:avLst>
            <a:gd name="adj1" fmla="val 51978"/>
            <a:gd name="adj2" fmla="val 530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38</xdr:row>
      <xdr:rowOff>51487</xdr:rowOff>
    </xdr:from>
    <xdr:to>
      <xdr:col>6</xdr:col>
      <xdr:colOff>159487</xdr:colOff>
      <xdr:row>39</xdr:row>
      <xdr:rowOff>218819</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2896115" y="8765575"/>
          <a:ext cx="108000" cy="399021"/>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51487</xdr:colOff>
      <xdr:row>40</xdr:row>
      <xdr:rowOff>64361</xdr:rowOff>
    </xdr:from>
    <xdr:to>
      <xdr:col>6</xdr:col>
      <xdr:colOff>177487</xdr:colOff>
      <xdr:row>42</xdr:row>
      <xdr:rowOff>205947</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a:off x="2896115" y="9241827"/>
          <a:ext cx="126000" cy="604965"/>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1049467</xdr:colOff>
      <xdr:row>38</xdr:row>
      <xdr:rowOff>167331</xdr:rowOff>
    </xdr:from>
    <xdr:to>
      <xdr:col>23</xdr:col>
      <xdr:colOff>79375</xdr:colOff>
      <xdr:row>47</xdr:row>
      <xdr:rowOff>77230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1130092" y="8866831"/>
          <a:ext cx="3697158" cy="1703774"/>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51487</xdr:colOff>
      <xdr:row>43</xdr:row>
      <xdr:rowOff>51487</xdr:rowOff>
    </xdr:from>
    <xdr:to>
      <xdr:col>6</xdr:col>
      <xdr:colOff>159487</xdr:colOff>
      <xdr:row>44</xdr:row>
      <xdr:rowOff>218819</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2896115" y="8765575"/>
          <a:ext cx="108000" cy="399021"/>
        </a:xfrm>
        <a:prstGeom prst="lef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303775</xdr:colOff>
      <xdr:row>38</xdr:row>
      <xdr:rowOff>77229</xdr:rowOff>
    </xdr:from>
    <xdr:to>
      <xdr:col>14</xdr:col>
      <xdr:colOff>445363</xdr:colOff>
      <xdr:row>41</xdr:row>
      <xdr:rowOff>167330</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8876275" y="8776729"/>
          <a:ext cx="141588" cy="756851"/>
        </a:xfrm>
        <a:prstGeom prst="rightBrac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483973</xdr:colOff>
      <xdr:row>38</xdr:row>
      <xdr:rowOff>154459</xdr:rowOff>
    </xdr:from>
    <xdr:to>
      <xdr:col>16</xdr:col>
      <xdr:colOff>857250</xdr:colOff>
      <xdr:row>41</xdr:row>
      <xdr:rowOff>180204</xdr:rowOff>
    </xdr:to>
    <xdr:sp macro="" textlink="">
      <xdr:nvSpPr>
        <xdr:cNvPr id="7602" name="Text Box 434">
          <a:extLst>
            <a:ext uri="{FF2B5EF4-FFF2-40B4-BE49-F238E27FC236}">
              <a16:creationId xmlns:a16="http://schemas.microsoft.com/office/drawing/2014/main" id="{00000000-0008-0000-0000-0000B21D0000}"/>
            </a:ext>
          </a:extLst>
        </xdr:cNvPr>
        <xdr:cNvSpPr txBox="1">
          <a:spLocks noChangeArrowheads="1"/>
        </xdr:cNvSpPr>
      </xdr:nvSpPr>
      <xdr:spPr bwMode="auto">
        <a:xfrm>
          <a:off x="9056473" y="8853959"/>
          <a:ext cx="1881402" cy="69249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2">
                  <a:lumMod val="50000"/>
                </a:schemeClr>
              </a:solidFill>
              <a:latin typeface="HG丸ｺﾞｼｯｸM-PRO" panose="020F0600000000000000" pitchFamily="50" charset="-128"/>
              <a:ea typeface="HG丸ｺﾞｼｯｸM-PRO" panose="020F0600000000000000" pitchFamily="50" charset="-128"/>
            </a:rPr>
            <a:t>所得区分「ア」・「イ」に該当の方は「25,000円」を「50,000円」とお読み替えください。</a:t>
          </a:r>
        </a:p>
      </xdr:txBody>
    </xdr:sp>
    <xdr:clientData/>
  </xdr:twoCellAnchor>
  <xdr:twoCellAnchor>
    <xdr:from>
      <xdr:col>2</xdr:col>
      <xdr:colOff>411892</xdr:colOff>
      <xdr:row>9</xdr:row>
      <xdr:rowOff>283174</xdr:rowOff>
    </xdr:from>
    <xdr:to>
      <xdr:col>3</xdr:col>
      <xdr:colOff>231688</xdr:colOff>
      <xdr:row>23</xdr:row>
      <xdr:rowOff>38614</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707939" y="3552566"/>
          <a:ext cx="424763" cy="3912974"/>
        </a:xfrm>
        <a:prstGeom prst="straightConnector1">
          <a:avLst/>
        </a:prstGeom>
        <a:ln w="1270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566351</xdr:colOff>
      <xdr:row>5</xdr:row>
      <xdr:rowOff>154460</xdr:rowOff>
    </xdr:from>
    <xdr:to>
      <xdr:col>6</xdr:col>
      <xdr:colOff>939628</xdr:colOff>
      <xdr:row>5</xdr:row>
      <xdr:rowOff>154460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3372365" y="2703041"/>
          <a:ext cx="373277" cy="0"/>
        </a:xfrm>
        <a:prstGeom prst="straightConnector1">
          <a:avLst/>
        </a:prstGeom>
        <a:ln w="635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566351</xdr:colOff>
      <xdr:row>7</xdr:row>
      <xdr:rowOff>141588</xdr:rowOff>
    </xdr:from>
    <xdr:to>
      <xdr:col>6</xdr:col>
      <xdr:colOff>939628</xdr:colOff>
      <xdr:row>7</xdr:row>
      <xdr:rowOff>141588</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3372365" y="3063446"/>
          <a:ext cx="373277" cy="0"/>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40000"/>
            <a:lumOff val="60000"/>
          </a:schemeClr>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53"/>
  <sheetViews>
    <sheetView tabSelected="1" view="pageBreakPreview" zoomScale="79" zoomScaleNormal="74" zoomScaleSheetLayoutView="79" workbookViewId="0">
      <selection activeCell="D24" sqref="D24"/>
    </sheetView>
  </sheetViews>
  <sheetFormatPr defaultRowHeight="13.5"/>
  <cols>
    <col min="1" max="1" width="2.125" customWidth="1"/>
    <col min="2" max="2" width="1.625" customWidth="1"/>
    <col min="3" max="3" width="8" style="9" customWidth="1"/>
    <col min="4" max="4" width="17.625" customWidth="1"/>
    <col min="5" max="6" width="3.75" customWidth="1"/>
    <col min="7" max="7" width="12.5" customWidth="1"/>
    <col min="8" max="8" width="3.75" customWidth="1"/>
    <col min="9" max="9" width="16.125" customWidth="1"/>
    <col min="10" max="10" width="3.75" customWidth="1"/>
    <col min="11" max="11" width="16.125" customWidth="1"/>
    <col min="12" max="12" width="3.75" customWidth="1"/>
    <col min="13" max="13" width="16" customWidth="1"/>
    <col min="14" max="14" width="3.75" customWidth="1"/>
    <col min="15" max="15" width="16" customWidth="1"/>
    <col min="16" max="16" width="3.75" customWidth="1"/>
    <col min="17" max="17" width="16.125" customWidth="1"/>
    <col min="18" max="18" width="3.75" customWidth="1"/>
    <col min="19" max="19" width="5.625" customWidth="1"/>
    <col min="20" max="20" width="9.875" customWidth="1"/>
    <col min="21" max="21" width="3.75" customWidth="1"/>
    <col min="22" max="22" width="18.625" customWidth="1"/>
    <col min="23" max="24" width="3.75" customWidth="1"/>
  </cols>
  <sheetData>
    <row r="1" spans="1:24" s="1" customFormat="1" ht="44.25" customHeight="1">
      <c r="A1" s="36"/>
      <c r="B1" s="37"/>
      <c r="C1" s="114" t="s">
        <v>4</v>
      </c>
      <c r="D1" s="114"/>
      <c r="E1" s="114"/>
      <c r="F1" s="114"/>
      <c r="G1" s="114"/>
      <c r="H1" s="114"/>
      <c r="I1" s="114"/>
      <c r="J1" s="114"/>
      <c r="K1" s="114"/>
      <c r="L1" s="114"/>
      <c r="M1" s="114"/>
      <c r="N1" s="114"/>
      <c r="O1" s="114"/>
      <c r="P1" s="114"/>
      <c r="Q1" s="114"/>
      <c r="R1" s="115" t="s">
        <v>51</v>
      </c>
      <c r="S1" s="115"/>
      <c r="T1" s="115"/>
      <c r="U1" s="115"/>
      <c r="V1" s="115"/>
      <c r="W1" s="115"/>
      <c r="X1" s="38"/>
    </row>
    <row r="2" spans="1:24" ht="23.25" customHeight="1">
      <c r="A2" s="36"/>
      <c r="B2" s="37"/>
      <c r="C2" s="116" t="s">
        <v>8</v>
      </c>
      <c r="D2" s="116"/>
      <c r="E2" s="116"/>
      <c r="F2" s="116"/>
      <c r="G2" s="116"/>
      <c r="H2" s="116"/>
      <c r="I2" s="116"/>
      <c r="J2" s="116"/>
      <c r="K2" s="116"/>
      <c r="L2" s="116"/>
      <c r="M2" s="116"/>
      <c r="N2" s="116"/>
      <c r="O2" s="116"/>
      <c r="P2" s="116"/>
      <c r="Q2" s="116"/>
      <c r="R2" s="115"/>
      <c r="S2" s="115"/>
      <c r="T2" s="115"/>
      <c r="U2" s="115"/>
      <c r="V2" s="115"/>
      <c r="W2" s="115"/>
      <c r="X2" s="38"/>
    </row>
    <row r="3" spans="1:24" s="5" customFormat="1" ht="33.75" customHeight="1">
      <c r="A3" s="40"/>
      <c r="B3" s="41"/>
      <c r="C3" s="116"/>
      <c r="D3" s="116"/>
      <c r="E3" s="116"/>
      <c r="F3" s="116"/>
      <c r="G3" s="116"/>
      <c r="H3" s="116"/>
      <c r="I3" s="116"/>
      <c r="J3" s="116"/>
      <c r="K3" s="116"/>
      <c r="L3" s="116"/>
      <c r="M3" s="116"/>
      <c r="N3" s="116"/>
      <c r="O3" s="116"/>
      <c r="P3" s="116"/>
      <c r="Q3" s="116"/>
      <c r="R3" s="115"/>
      <c r="S3" s="115"/>
      <c r="T3" s="115"/>
      <c r="U3" s="115"/>
      <c r="V3" s="115"/>
      <c r="W3" s="115"/>
      <c r="X3" s="42"/>
    </row>
    <row r="4" spans="1:24" s="4" customFormat="1" ht="92.25" customHeight="1">
      <c r="A4" s="43"/>
      <c r="B4" s="44"/>
      <c r="C4" s="117" t="s">
        <v>53</v>
      </c>
      <c r="D4" s="117"/>
      <c r="E4" s="117"/>
      <c r="F4" s="117"/>
      <c r="G4" s="117"/>
      <c r="H4" s="117"/>
      <c r="I4" s="117"/>
      <c r="J4" s="117"/>
      <c r="K4" s="117"/>
      <c r="L4" s="117"/>
      <c r="M4" s="117"/>
      <c r="N4" s="117"/>
      <c r="O4" s="117"/>
      <c r="P4" s="117"/>
      <c r="Q4" s="117"/>
      <c r="R4" s="117"/>
      <c r="S4" s="117"/>
      <c r="T4" s="117"/>
      <c r="U4" s="117"/>
      <c r="V4" s="117"/>
      <c r="W4" s="117"/>
      <c r="X4" s="44"/>
    </row>
    <row r="5" spans="1:24" s="4" customFormat="1" ht="7.5" customHeight="1" thickBot="1">
      <c r="A5" s="43"/>
      <c r="B5" s="44"/>
      <c r="C5" s="45"/>
      <c r="D5" s="45"/>
      <c r="E5" s="45"/>
      <c r="F5" s="45"/>
      <c r="G5" s="45"/>
      <c r="H5" s="45"/>
      <c r="I5" s="45"/>
      <c r="J5" s="45"/>
      <c r="K5" s="45"/>
      <c r="L5" s="45"/>
      <c r="M5" s="45"/>
      <c r="N5" s="45"/>
      <c r="O5" s="45"/>
      <c r="P5" s="45"/>
      <c r="Q5" s="45"/>
      <c r="R5" s="45"/>
      <c r="S5" s="45"/>
      <c r="T5" s="45"/>
      <c r="U5" s="45"/>
      <c r="V5" s="45"/>
      <c r="W5" s="45"/>
      <c r="X5" s="44"/>
    </row>
    <row r="6" spans="1:24" ht="22.5" customHeight="1" thickTop="1" thickBot="1">
      <c r="A6" s="37"/>
      <c r="B6" s="44"/>
      <c r="C6" s="118" t="s">
        <v>61</v>
      </c>
      <c r="D6" s="119"/>
      <c r="E6" s="119"/>
      <c r="F6" s="119"/>
      <c r="G6" s="120"/>
      <c r="H6" s="100">
        <v>1</v>
      </c>
      <c r="I6" s="122" t="s">
        <v>48</v>
      </c>
      <c r="J6" s="123"/>
      <c r="K6" s="123"/>
      <c r="L6" s="123"/>
      <c r="M6" s="123"/>
      <c r="N6" s="123"/>
      <c r="O6" s="123"/>
      <c r="P6" s="123"/>
      <c r="Q6" s="123"/>
      <c r="R6" s="123"/>
      <c r="S6" s="123"/>
      <c r="T6" s="123"/>
      <c r="U6" s="108" t="s">
        <v>64</v>
      </c>
      <c r="V6" s="108"/>
      <c r="W6" s="108"/>
      <c r="X6" s="37"/>
    </row>
    <row r="7" spans="1:24" ht="7.5" customHeight="1" thickTop="1" thickBot="1">
      <c r="A7" s="36"/>
      <c r="B7" s="37"/>
      <c r="C7" s="46"/>
      <c r="D7" s="46"/>
      <c r="E7" s="46"/>
      <c r="F7" s="46"/>
      <c r="G7" s="46"/>
      <c r="H7" s="47"/>
      <c r="I7" s="47"/>
      <c r="J7" s="47"/>
      <c r="K7" s="47"/>
      <c r="L7" s="47"/>
      <c r="M7" s="47"/>
      <c r="N7" s="47"/>
      <c r="O7" s="47"/>
      <c r="P7" s="47"/>
      <c r="Q7" s="47"/>
      <c r="R7" s="47"/>
      <c r="S7" s="47"/>
      <c r="T7" s="47"/>
      <c r="U7" s="108"/>
      <c r="V7" s="108"/>
      <c r="W7" s="108"/>
      <c r="X7" s="37"/>
    </row>
    <row r="8" spans="1:24" ht="24.75" customHeight="1" thickTop="1" thickBot="1">
      <c r="A8" s="36"/>
      <c r="B8" s="36"/>
      <c r="C8" s="121" t="s">
        <v>62</v>
      </c>
      <c r="D8" s="112"/>
      <c r="E8" s="112"/>
      <c r="F8" s="112"/>
      <c r="G8" s="112"/>
      <c r="H8" s="100">
        <v>3</v>
      </c>
      <c r="I8" s="122" t="s">
        <v>60</v>
      </c>
      <c r="J8" s="123"/>
      <c r="K8" s="123"/>
      <c r="L8" s="123"/>
      <c r="M8" s="123"/>
      <c r="N8" s="123"/>
      <c r="O8" s="123"/>
      <c r="P8" s="123"/>
      <c r="Q8" s="123"/>
      <c r="R8" s="123"/>
      <c r="S8" s="123"/>
      <c r="T8" s="123"/>
      <c r="U8" s="123"/>
      <c r="V8" s="123"/>
      <c r="W8" s="123"/>
      <c r="X8" s="49"/>
    </row>
    <row r="9" spans="1:24" ht="3" customHeight="1" thickTop="1">
      <c r="A9" s="36"/>
      <c r="B9" s="37"/>
      <c r="C9" s="50"/>
      <c r="D9" s="50"/>
      <c r="E9" s="51"/>
      <c r="F9" s="51"/>
      <c r="G9" s="48"/>
      <c r="H9" s="48"/>
      <c r="I9" s="48"/>
      <c r="J9" s="52"/>
      <c r="K9" s="52"/>
      <c r="L9" s="52"/>
      <c r="M9" s="52"/>
      <c r="N9" s="52"/>
      <c r="O9" s="52"/>
      <c r="P9" s="52"/>
      <c r="Q9" s="52"/>
      <c r="R9" s="52"/>
      <c r="S9" s="52"/>
      <c r="T9" s="48"/>
      <c r="U9" s="48"/>
      <c r="V9" s="48"/>
      <c r="W9" s="48"/>
      <c r="X9" s="53"/>
    </row>
    <row r="10" spans="1:24" ht="24.75" customHeight="1" thickBot="1">
      <c r="A10" s="54"/>
      <c r="B10" s="55"/>
      <c r="C10" s="112" t="s">
        <v>56</v>
      </c>
      <c r="D10" s="112"/>
      <c r="E10" s="112"/>
      <c r="F10" s="112"/>
      <c r="G10" s="112"/>
      <c r="H10" s="112"/>
      <c r="I10" s="112"/>
      <c r="J10" s="112"/>
      <c r="K10" s="112"/>
      <c r="L10" s="112"/>
      <c r="M10" s="112"/>
      <c r="N10" s="112"/>
      <c r="O10" s="112"/>
      <c r="P10" s="112"/>
      <c r="Q10" s="109" t="s">
        <v>42</v>
      </c>
      <c r="R10" s="109"/>
      <c r="S10" s="109"/>
      <c r="T10" s="109"/>
      <c r="U10" s="109"/>
      <c r="V10" s="109"/>
      <c r="W10" s="109"/>
      <c r="X10" s="53"/>
    </row>
    <row r="11" spans="1:24" s="35" customFormat="1" ht="24" hidden="1" customHeight="1">
      <c r="A11" s="54"/>
      <c r="B11" s="55">
        <v>1</v>
      </c>
      <c r="C11" s="56">
        <f t="shared" ref="C11:C20" si="0">ROUND(D24*0.3,0)</f>
        <v>0</v>
      </c>
      <c r="D11" s="57">
        <f>ROUND(D24*0.3,-1)</f>
        <v>0</v>
      </c>
      <c r="E11" s="58" t="s">
        <v>43</v>
      </c>
      <c r="F11" s="125">
        <f>IF(C11&gt;252600,ROUND(252600+(D24-842000)*1%,0),0)</f>
        <v>0</v>
      </c>
      <c r="G11" s="125"/>
      <c r="H11" s="58" t="s">
        <v>44</v>
      </c>
      <c r="I11" s="59">
        <f>IF(C11&gt;167400,ROUND(167400+(D24-558000)*0.01,0),0)</f>
        <v>0</v>
      </c>
      <c r="J11" s="58" t="s">
        <v>45</v>
      </c>
      <c r="K11" s="59">
        <f>IF(C11&gt;80100,ROUND(80100+(D24-267000)*0.01,0),0)</f>
        <v>0</v>
      </c>
      <c r="L11" s="58" t="s">
        <v>46</v>
      </c>
      <c r="M11" s="59">
        <f>IF(C11&gt;57600,57600,0)</f>
        <v>0</v>
      </c>
      <c r="N11" s="58" t="s">
        <v>47</v>
      </c>
      <c r="O11" s="59">
        <f>IF(C11&gt;35400,35400,0)</f>
        <v>0</v>
      </c>
      <c r="P11" s="60"/>
      <c r="Q11" s="61"/>
      <c r="R11" s="62"/>
      <c r="S11" s="105" t="s">
        <v>42</v>
      </c>
      <c r="T11" s="105"/>
      <c r="U11" s="105"/>
      <c r="V11" s="105"/>
      <c r="W11" s="105"/>
      <c r="X11" s="63"/>
    </row>
    <row r="12" spans="1:24" s="35" customFormat="1" ht="24" hidden="1" customHeight="1">
      <c r="A12" s="54"/>
      <c r="B12" s="55"/>
      <c r="C12" s="56">
        <f t="shared" si="0"/>
        <v>0</v>
      </c>
      <c r="D12" s="57">
        <f>ROUND(D25*0.3,-1)</f>
        <v>0</v>
      </c>
      <c r="E12" s="58">
        <v>2</v>
      </c>
      <c r="F12" s="125">
        <f t="shared" ref="F12:F20" si="1">IF(C12&gt;252600,ROUND(252600+(D25-842000)*1%,0),0)</f>
        <v>0</v>
      </c>
      <c r="G12" s="125"/>
      <c r="H12" s="58" t="s">
        <v>44</v>
      </c>
      <c r="I12" s="59">
        <f t="shared" ref="I12:I20" si="2">IF(C12&gt;167400,ROUND(167400+(D25-558000)*0.01,0),0)</f>
        <v>0</v>
      </c>
      <c r="J12" s="58" t="s">
        <v>45</v>
      </c>
      <c r="K12" s="59">
        <f t="shared" ref="K12:K20" si="3">IF(C12&gt;80100,ROUND(80100+(D25-267000)*0.01,0),0)</f>
        <v>0</v>
      </c>
      <c r="L12" s="58" t="s">
        <v>46</v>
      </c>
      <c r="M12" s="59">
        <f t="shared" ref="M12:M20" si="4">IF(C12&gt;57600,57600,0)</f>
        <v>0</v>
      </c>
      <c r="N12" s="58" t="s">
        <v>47</v>
      </c>
      <c r="O12" s="59">
        <f t="shared" ref="O12:O20" si="5">IF(C12&gt;35400,35400,0)</f>
        <v>0</v>
      </c>
      <c r="P12" s="60"/>
      <c r="Q12" s="64"/>
      <c r="R12" s="62"/>
      <c r="S12" s="105" t="s">
        <v>42</v>
      </c>
      <c r="T12" s="105"/>
      <c r="U12" s="105"/>
      <c r="V12" s="105"/>
      <c r="W12" s="105"/>
      <c r="X12" s="63"/>
    </row>
    <row r="13" spans="1:24" s="35" customFormat="1" ht="24" hidden="1" customHeight="1">
      <c r="A13" s="54"/>
      <c r="B13" s="55"/>
      <c r="C13" s="56">
        <f t="shared" si="0"/>
        <v>0</v>
      </c>
      <c r="D13" s="57">
        <f t="shared" ref="D13:D20" si="6">ROUND(D26*0.3,-1)</f>
        <v>0</v>
      </c>
      <c r="E13" s="58">
        <v>3</v>
      </c>
      <c r="F13" s="125">
        <f t="shared" si="1"/>
        <v>0</v>
      </c>
      <c r="G13" s="125"/>
      <c r="H13" s="58" t="s">
        <v>44</v>
      </c>
      <c r="I13" s="59">
        <f t="shared" si="2"/>
        <v>0</v>
      </c>
      <c r="J13" s="58" t="s">
        <v>45</v>
      </c>
      <c r="K13" s="59">
        <f t="shared" si="3"/>
        <v>0</v>
      </c>
      <c r="L13" s="58" t="s">
        <v>46</v>
      </c>
      <c r="M13" s="59">
        <f t="shared" si="4"/>
        <v>0</v>
      </c>
      <c r="N13" s="58" t="s">
        <v>47</v>
      </c>
      <c r="O13" s="59">
        <f t="shared" si="5"/>
        <v>0</v>
      </c>
      <c r="P13" s="60"/>
      <c r="Q13" s="64"/>
      <c r="R13" s="62"/>
      <c r="S13" s="105" t="s">
        <v>42</v>
      </c>
      <c r="T13" s="105"/>
      <c r="U13" s="105"/>
      <c r="V13" s="105"/>
      <c r="W13" s="105"/>
      <c r="X13" s="63"/>
    </row>
    <row r="14" spans="1:24" s="35" customFormat="1" ht="24" hidden="1" customHeight="1">
      <c r="A14" s="54"/>
      <c r="B14" s="55"/>
      <c r="C14" s="56">
        <f t="shared" si="0"/>
        <v>0</v>
      </c>
      <c r="D14" s="57">
        <f t="shared" si="6"/>
        <v>0</v>
      </c>
      <c r="E14" s="58">
        <v>4</v>
      </c>
      <c r="F14" s="125">
        <f t="shared" si="1"/>
        <v>0</v>
      </c>
      <c r="G14" s="125"/>
      <c r="H14" s="58" t="s">
        <v>44</v>
      </c>
      <c r="I14" s="59">
        <f t="shared" si="2"/>
        <v>0</v>
      </c>
      <c r="J14" s="58" t="s">
        <v>45</v>
      </c>
      <c r="K14" s="59">
        <f t="shared" si="3"/>
        <v>0</v>
      </c>
      <c r="L14" s="58" t="s">
        <v>46</v>
      </c>
      <c r="M14" s="59">
        <f t="shared" si="4"/>
        <v>0</v>
      </c>
      <c r="N14" s="58" t="s">
        <v>47</v>
      </c>
      <c r="O14" s="59">
        <f t="shared" si="5"/>
        <v>0</v>
      </c>
      <c r="P14" s="60"/>
      <c r="Q14" s="64"/>
      <c r="R14" s="62"/>
      <c r="S14" s="105" t="s">
        <v>42</v>
      </c>
      <c r="T14" s="105"/>
      <c r="U14" s="105"/>
      <c r="V14" s="105"/>
      <c r="W14" s="105"/>
      <c r="X14" s="63"/>
    </row>
    <row r="15" spans="1:24" s="35" customFormat="1" ht="24" hidden="1" customHeight="1">
      <c r="A15" s="54"/>
      <c r="B15" s="55"/>
      <c r="C15" s="56">
        <f t="shared" si="0"/>
        <v>0</v>
      </c>
      <c r="D15" s="57">
        <f t="shared" si="6"/>
        <v>0</v>
      </c>
      <c r="E15" s="58">
        <v>5</v>
      </c>
      <c r="F15" s="125">
        <f t="shared" si="1"/>
        <v>0</v>
      </c>
      <c r="G15" s="125"/>
      <c r="H15" s="58" t="s">
        <v>44</v>
      </c>
      <c r="I15" s="59">
        <f t="shared" si="2"/>
        <v>0</v>
      </c>
      <c r="J15" s="58" t="s">
        <v>45</v>
      </c>
      <c r="K15" s="59">
        <f t="shared" si="3"/>
        <v>0</v>
      </c>
      <c r="L15" s="58" t="s">
        <v>46</v>
      </c>
      <c r="M15" s="59">
        <f t="shared" si="4"/>
        <v>0</v>
      </c>
      <c r="N15" s="58" t="s">
        <v>47</v>
      </c>
      <c r="O15" s="59">
        <f t="shared" si="5"/>
        <v>0</v>
      </c>
      <c r="P15" s="60"/>
      <c r="Q15" s="64"/>
      <c r="R15" s="62"/>
      <c r="S15" s="105" t="s">
        <v>42</v>
      </c>
      <c r="T15" s="105"/>
      <c r="U15" s="105"/>
      <c r="V15" s="105"/>
      <c r="W15" s="105"/>
      <c r="X15" s="63"/>
    </row>
    <row r="16" spans="1:24" s="35" customFormat="1" ht="24" hidden="1" customHeight="1">
      <c r="A16" s="54"/>
      <c r="B16" s="55"/>
      <c r="C16" s="56">
        <f t="shared" si="0"/>
        <v>0</v>
      </c>
      <c r="D16" s="57">
        <f t="shared" si="6"/>
        <v>0</v>
      </c>
      <c r="E16" s="58">
        <v>6</v>
      </c>
      <c r="F16" s="125">
        <f t="shared" si="1"/>
        <v>0</v>
      </c>
      <c r="G16" s="125"/>
      <c r="H16" s="58" t="s">
        <v>44</v>
      </c>
      <c r="I16" s="59">
        <f t="shared" si="2"/>
        <v>0</v>
      </c>
      <c r="J16" s="58" t="s">
        <v>45</v>
      </c>
      <c r="K16" s="59">
        <f t="shared" si="3"/>
        <v>0</v>
      </c>
      <c r="L16" s="58" t="s">
        <v>46</v>
      </c>
      <c r="M16" s="59">
        <f t="shared" si="4"/>
        <v>0</v>
      </c>
      <c r="N16" s="58" t="s">
        <v>47</v>
      </c>
      <c r="O16" s="59">
        <f t="shared" si="5"/>
        <v>0</v>
      </c>
      <c r="P16" s="60"/>
      <c r="Q16" s="64"/>
      <c r="R16" s="62"/>
      <c r="S16" s="105" t="s">
        <v>42</v>
      </c>
      <c r="T16" s="105"/>
      <c r="U16" s="105"/>
      <c r="V16" s="105"/>
      <c r="W16" s="105"/>
      <c r="X16" s="63"/>
    </row>
    <row r="17" spans="1:24" s="35" customFormat="1" ht="24" hidden="1" customHeight="1">
      <c r="A17" s="54"/>
      <c r="B17" s="55"/>
      <c r="C17" s="56">
        <f t="shared" si="0"/>
        <v>0</v>
      </c>
      <c r="D17" s="57">
        <f t="shared" si="6"/>
        <v>0</v>
      </c>
      <c r="E17" s="58">
        <v>7</v>
      </c>
      <c r="F17" s="125">
        <f t="shared" si="1"/>
        <v>0</v>
      </c>
      <c r="G17" s="125"/>
      <c r="H17" s="58" t="s">
        <v>44</v>
      </c>
      <c r="I17" s="59">
        <f t="shared" si="2"/>
        <v>0</v>
      </c>
      <c r="J17" s="58" t="s">
        <v>45</v>
      </c>
      <c r="K17" s="59">
        <f t="shared" si="3"/>
        <v>0</v>
      </c>
      <c r="L17" s="58" t="s">
        <v>46</v>
      </c>
      <c r="M17" s="59">
        <f t="shared" si="4"/>
        <v>0</v>
      </c>
      <c r="N17" s="58" t="s">
        <v>47</v>
      </c>
      <c r="O17" s="59">
        <f t="shared" si="5"/>
        <v>0</v>
      </c>
      <c r="P17" s="60"/>
      <c r="Q17" s="64"/>
      <c r="R17" s="62"/>
      <c r="S17" s="105" t="s">
        <v>42</v>
      </c>
      <c r="T17" s="105"/>
      <c r="U17" s="105"/>
      <c r="V17" s="105"/>
      <c r="W17" s="105"/>
      <c r="X17" s="63"/>
    </row>
    <row r="18" spans="1:24" s="35" customFormat="1" ht="24" hidden="1" customHeight="1">
      <c r="A18" s="54"/>
      <c r="B18" s="55"/>
      <c r="C18" s="56">
        <f t="shared" si="0"/>
        <v>0</v>
      </c>
      <c r="D18" s="57">
        <f t="shared" si="6"/>
        <v>0</v>
      </c>
      <c r="E18" s="58">
        <v>8</v>
      </c>
      <c r="F18" s="125">
        <f t="shared" si="1"/>
        <v>0</v>
      </c>
      <c r="G18" s="125"/>
      <c r="H18" s="58" t="s">
        <v>44</v>
      </c>
      <c r="I18" s="59">
        <f t="shared" si="2"/>
        <v>0</v>
      </c>
      <c r="J18" s="58" t="s">
        <v>45</v>
      </c>
      <c r="K18" s="59">
        <f t="shared" si="3"/>
        <v>0</v>
      </c>
      <c r="L18" s="58" t="s">
        <v>46</v>
      </c>
      <c r="M18" s="59">
        <f t="shared" si="4"/>
        <v>0</v>
      </c>
      <c r="N18" s="58" t="s">
        <v>47</v>
      </c>
      <c r="O18" s="59">
        <f t="shared" si="5"/>
        <v>0</v>
      </c>
      <c r="P18" s="60"/>
      <c r="Q18" s="64"/>
      <c r="R18" s="62"/>
      <c r="S18" s="105" t="s">
        <v>42</v>
      </c>
      <c r="T18" s="105"/>
      <c r="U18" s="105"/>
      <c r="V18" s="105"/>
      <c r="W18" s="105"/>
      <c r="X18" s="63"/>
    </row>
    <row r="19" spans="1:24" s="35" customFormat="1" ht="24" hidden="1" customHeight="1">
      <c r="A19" s="54"/>
      <c r="B19" s="55"/>
      <c r="C19" s="56">
        <f t="shared" si="0"/>
        <v>0</v>
      </c>
      <c r="D19" s="57">
        <f t="shared" si="6"/>
        <v>0</v>
      </c>
      <c r="E19" s="58">
        <v>9</v>
      </c>
      <c r="F19" s="125">
        <f t="shared" si="1"/>
        <v>0</v>
      </c>
      <c r="G19" s="125"/>
      <c r="H19" s="58" t="s">
        <v>44</v>
      </c>
      <c r="I19" s="59">
        <f t="shared" si="2"/>
        <v>0</v>
      </c>
      <c r="J19" s="58" t="s">
        <v>45</v>
      </c>
      <c r="K19" s="59">
        <f t="shared" si="3"/>
        <v>0</v>
      </c>
      <c r="L19" s="58" t="s">
        <v>46</v>
      </c>
      <c r="M19" s="59">
        <f t="shared" si="4"/>
        <v>0</v>
      </c>
      <c r="N19" s="58" t="s">
        <v>47</v>
      </c>
      <c r="O19" s="59">
        <f t="shared" si="5"/>
        <v>0</v>
      </c>
      <c r="P19" s="60"/>
      <c r="Q19" s="64"/>
      <c r="R19" s="62"/>
      <c r="S19" s="105" t="s">
        <v>42</v>
      </c>
      <c r="T19" s="105"/>
      <c r="U19" s="105"/>
      <c r="V19" s="105"/>
      <c r="W19" s="105"/>
      <c r="X19" s="63"/>
    </row>
    <row r="20" spans="1:24" s="35" customFormat="1" ht="24" hidden="1" customHeight="1" thickBot="1">
      <c r="A20" s="54"/>
      <c r="B20" s="55"/>
      <c r="C20" s="65">
        <f t="shared" si="0"/>
        <v>0</v>
      </c>
      <c r="D20" s="66">
        <f t="shared" si="6"/>
        <v>0</v>
      </c>
      <c r="E20" s="67">
        <v>10</v>
      </c>
      <c r="F20" s="113">
        <f t="shared" si="1"/>
        <v>0</v>
      </c>
      <c r="G20" s="113"/>
      <c r="H20" s="67" t="s">
        <v>49</v>
      </c>
      <c r="I20" s="68">
        <f t="shared" si="2"/>
        <v>0</v>
      </c>
      <c r="J20" s="67" t="s">
        <v>45</v>
      </c>
      <c r="K20" s="68">
        <f t="shared" si="3"/>
        <v>0</v>
      </c>
      <c r="L20" s="67" t="s">
        <v>46</v>
      </c>
      <c r="M20" s="68">
        <f t="shared" si="4"/>
        <v>0</v>
      </c>
      <c r="N20" s="67" t="s">
        <v>47</v>
      </c>
      <c r="O20" s="68">
        <f t="shared" si="5"/>
        <v>0</v>
      </c>
      <c r="P20" s="69"/>
      <c r="Q20" s="70"/>
      <c r="R20" s="71"/>
      <c r="S20" s="124" t="s">
        <v>42</v>
      </c>
      <c r="T20" s="124"/>
      <c r="U20" s="124"/>
      <c r="V20" s="124"/>
      <c r="W20" s="124"/>
      <c r="X20" s="63"/>
    </row>
    <row r="21" spans="1:24" ht="22.5" customHeight="1">
      <c r="A21" s="36"/>
      <c r="B21" s="39"/>
      <c r="C21" s="141" t="s">
        <v>0</v>
      </c>
      <c r="D21" s="144" t="s">
        <v>50</v>
      </c>
      <c r="E21" s="145"/>
      <c r="F21" s="110" t="s">
        <v>7</v>
      </c>
      <c r="G21" s="149"/>
      <c r="H21" s="111"/>
      <c r="I21" s="152" t="s">
        <v>9</v>
      </c>
      <c r="J21" s="129"/>
      <c r="K21" s="110" t="s">
        <v>21</v>
      </c>
      <c r="L21" s="111"/>
      <c r="M21" s="110" t="s">
        <v>21</v>
      </c>
      <c r="N21" s="126"/>
      <c r="O21" s="110" t="s">
        <v>22</v>
      </c>
      <c r="P21" s="126"/>
      <c r="Q21" s="110" t="s">
        <v>22</v>
      </c>
      <c r="R21" s="111"/>
      <c r="S21" s="127" t="s">
        <v>23</v>
      </c>
      <c r="T21" s="128"/>
      <c r="U21" s="129"/>
      <c r="V21" s="132" t="s">
        <v>24</v>
      </c>
      <c r="W21" s="133"/>
      <c r="X21" s="72"/>
    </row>
    <row r="22" spans="1:24" ht="22.5" customHeight="1">
      <c r="A22" s="36"/>
      <c r="B22" s="39"/>
      <c r="C22" s="142"/>
      <c r="D22" s="146"/>
      <c r="E22" s="147"/>
      <c r="F22" s="153" t="s">
        <v>29</v>
      </c>
      <c r="G22" s="154"/>
      <c r="H22" s="155"/>
      <c r="I22" s="156" t="s">
        <v>52</v>
      </c>
      <c r="J22" s="157"/>
      <c r="K22" s="156" t="s">
        <v>30</v>
      </c>
      <c r="L22" s="157"/>
      <c r="M22" s="134" t="s">
        <v>32</v>
      </c>
      <c r="N22" s="136"/>
      <c r="O22" s="134" t="s">
        <v>33</v>
      </c>
      <c r="P22" s="136"/>
      <c r="Q22" s="134" t="s">
        <v>32</v>
      </c>
      <c r="R22" s="136"/>
      <c r="S22" s="134" t="s">
        <v>34</v>
      </c>
      <c r="T22" s="135"/>
      <c r="U22" s="136"/>
      <c r="V22" s="137" t="s">
        <v>31</v>
      </c>
      <c r="W22" s="138"/>
      <c r="X22" s="72"/>
    </row>
    <row r="23" spans="1:24" s="10" customFormat="1" ht="15" customHeight="1" thickBot="1">
      <c r="A23" s="73"/>
      <c r="B23" s="74"/>
      <c r="C23" s="143"/>
      <c r="D23" s="148"/>
      <c r="E23" s="147"/>
      <c r="F23" s="130" t="s">
        <v>20</v>
      </c>
      <c r="G23" s="150"/>
      <c r="H23" s="151"/>
      <c r="I23" s="160"/>
      <c r="J23" s="131"/>
      <c r="K23" s="130" t="s">
        <v>15</v>
      </c>
      <c r="L23" s="151"/>
      <c r="M23" s="161" t="s">
        <v>26</v>
      </c>
      <c r="N23" s="162"/>
      <c r="O23" s="130" t="s">
        <v>19</v>
      </c>
      <c r="P23" s="131"/>
      <c r="Q23" s="139" t="s">
        <v>27</v>
      </c>
      <c r="R23" s="163"/>
      <c r="S23" s="130" t="s">
        <v>25</v>
      </c>
      <c r="T23" s="150"/>
      <c r="U23" s="151"/>
      <c r="V23" s="139" t="s">
        <v>28</v>
      </c>
      <c r="W23" s="140"/>
      <c r="X23" s="75"/>
    </row>
    <row r="24" spans="1:24" ht="22.5" customHeight="1" thickTop="1" thickBot="1">
      <c r="A24" s="36"/>
      <c r="B24" s="39"/>
      <c r="C24" s="76">
        <v>1</v>
      </c>
      <c r="D24" s="101">
        <v>0</v>
      </c>
      <c r="E24" s="77" t="s">
        <v>1</v>
      </c>
      <c r="F24" s="158">
        <f>IF(H$8=1,IF(F11&gt;0,F11,D11),IF(H$8=2,IF(I11&gt;0,I11,D11),IF(H$8=3,IF(K11&gt;0,K11,D11),IF(H$8=4,IF(M11&gt;0,M11,D11),IF(H$8=5,IF(O11&gt;0,O11,D11),IF(H$8=0,0,D24))))))</f>
        <v>0</v>
      </c>
      <c r="G24" s="159"/>
      <c r="H24" s="17" t="s">
        <v>1</v>
      </c>
      <c r="I24" s="18">
        <f>IF(D11&gt;F24,C11-F24,0)</f>
        <v>0</v>
      </c>
      <c r="J24" s="17" t="s">
        <v>1</v>
      </c>
      <c r="K24" s="19">
        <f>IF(H$6=1,IF(H$8&lt;3,IF(F24&gt;50000,ROUNDDOWN(F24-50000,-2),0),IF(H$8&gt;2,IF(F24&gt;25000,ROUNDDOWN(F24-25000,-2),0))),0)</f>
        <v>0</v>
      </c>
      <c r="L24" s="17" t="s">
        <v>1</v>
      </c>
      <c r="M24" s="20">
        <f>IF(H$6=1,F24-K24,0)</f>
        <v>0</v>
      </c>
      <c r="N24" s="17" t="s">
        <v>1</v>
      </c>
      <c r="O24" s="20">
        <f>IF(H$6=1,IF(M24&gt;2500,ROUNDDOWN((M24-2500)*0.92,-1),0),IF(F24&gt;2500,ROUNDDOWN((F24-2500)*0.92,-1),0))</f>
        <v>0</v>
      </c>
      <c r="P24" s="17" t="s">
        <v>1</v>
      </c>
      <c r="Q24" s="33">
        <f>IF(M24&gt;0,M24-O24,F24-O24)</f>
        <v>0</v>
      </c>
      <c r="R24" s="17" t="s">
        <v>1</v>
      </c>
      <c r="S24" s="106">
        <f>IF(Q24&gt;3000,3000,Q24)</f>
        <v>0</v>
      </c>
      <c r="T24" s="107"/>
      <c r="U24" s="17" t="s">
        <v>1</v>
      </c>
      <c r="V24" s="19">
        <f>IF(Q24&gt;S24,Q24-S24,0)</f>
        <v>0</v>
      </c>
      <c r="W24" s="21" t="s">
        <v>1</v>
      </c>
      <c r="X24" s="39"/>
    </row>
    <row r="25" spans="1:24" ht="22.5" customHeight="1" thickTop="1" thickBot="1">
      <c r="A25" s="36"/>
      <c r="B25" s="39"/>
      <c r="C25" s="76">
        <v>2</v>
      </c>
      <c r="D25" s="101">
        <v>0</v>
      </c>
      <c r="E25" s="77" t="s">
        <v>1</v>
      </c>
      <c r="F25" s="158">
        <f t="shared" ref="F25:F33" si="7">IF(H$8=1,IF(F12&gt;0,F12,D12),IF(H$8=2,IF(I12&gt;0,I12,D12),IF(H$8=3,IF(K12&gt;0,K12,D12),IF(H$8=4,IF(M12&gt;0,M12,D12),IF(H$8=5,IF(O12&gt;0,O12,D12),IF(H$8=0,0,D25))))))</f>
        <v>0</v>
      </c>
      <c r="G25" s="159"/>
      <c r="H25" s="17" t="s">
        <v>1</v>
      </c>
      <c r="I25" s="18">
        <f t="shared" ref="I25:I33" si="8">IF(D12&gt;F25,C12-F25,0)</f>
        <v>0</v>
      </c>
      <c r="J25" s="17" t="s">
        <v>1</v>
      </c>
      <c r="K25" s="19">
        <f t="shared" ref="K25:K33" si="9">IF(H$6=1,IF(H$8&lt;3,IF(F25&gt;50000,ROUNDDOWN(F25-50000,-2),0),IF(H$8&gt;2,IF(F25&gt;25000,ROUNDDOWN(F25-25000,-2),0))),0)</f>
        <v>0</v>
      </c>
      <c r="L25" s="17" t="s">
        <v>1</v>
      </c>
      <c r="M25" s="20">
        <f t="shared" ref="M25:M33" si="10">IF(H$6=1,F25-K25,0)</f>
        <v>0</v>
      </c>
      <c r="N25" s="17" t="s">
        <v>1</v>
      </c>
      <c r="O25" s="20">
        <f t="shared" ref="O25:O33" si="11">IF(H$6=1,IF(M25&gt;2500,ROUNDDOWN((M25-2500)*0.92,-1),0),IF(F25&gt;2500,ROUNDDOWN((F25-2500)*0.92,-1),0))</f>
        <v>0</v>
      </c>
      <c r="P25" s="17" t="s">
        <v>1</v>
      </c>
      <c r="Q25" s="33">
        <f t="shared" ref="Q25:Q33" si="12">IF(M25&gt;0,M25-O25,F25-O25)</f>
        <v>0</v>
      </c>
      <c r="R25" s="17" t="s">
        <v>1</v>
      </c>
      <c r="S25" s="106">
        <f t="shared" ref="S25:S33" si="13">IF(Q25&gt;3000,3000,Q25)</f>
        <v>0</v>
      </c>
      <c r="T25" s="107"/>
      <c r="U25" s="17" t="s">
        <v>1</v>
      </c>
      <c r="V25" s="19">
        <f t="shared" ref="V25:V33" si="14">IF(Q25&gt;S25,Q25-S25,0)</f>
        <v>0</v>
      </c>
      <c r="W25" s="21" t="s">
        <v>1</v>
      </c>
      <c r="X25" s="39"/>
    </row>
    <row r="26" spans="1:24" ht="22.5" customHeight="1" thickTop="1" thickBot="1">
      <c r="A26" s="36"/>
      <c r="B26" s="39"/>
      <c r="C26" s="76">
        <v>3</v>
      </c>
      <c r="D26" s="101">
        <v>0</v>
      </c>
      <c r="E26" s="77" t="s">
        <v>1</v>
      </c>
      <c r="F26" s="158">
        <f t="shared" si="7"/>
        <v>0</v>
      </c>
      <c r="G26" s="159"/>
      <c r="H26" s="17" t="s">
        <v>1</v>
      </c>
      <c r="I26" s="18">
        <f t="shared" si="8"/>
        <v>0</v>
      </c>
      <c r="J26" s="17" t="s">
        <v>1</v>
      </c>
      <c r="K26" s="19">
        <f t="shared" si="9"/>
        <v>0</v>
      </c>
      <c r="L26" s="17" t="s">
        <v>1</v>
      </c>
      <c r="M26" s="20">
        <f t="shared" si="10"/>
        <v>0</v>
      </c>
      <c r="N26" s="17" t="s">
        <v>1</v>
      </c>
      <c r="O26" s="20">
        <f t="shared" si="11"/>
        <v>0</v>
      </c>
      <c r="P26" s="17" t="s">
        <v>1</v>
      </c>
      <c r="Q26" s="33">
        <f t="shared" si="12"/>
        <v>0</v>
      </c>
      <c r="R26" s="17" t="s">
        <v>1</v>
      </c>
      <c r="S26" s="106">
        <f t="shared" si="13"/>
        <v>0</v>
      </c>
      <c r="T26" s="107"/>
      <c r="U26" s="17" t="s">
        <v>1</v>
      </c>
      <c r="V26" s="19">
        <f t="shared" si="14"/>
        <v>0</v>
      </c>
      <c r="W26" s="21" t="s">
        <v>1</v>
      </c>
      <c r="X26" s="39"/>
    </row>
    <row r="27" spans="1:24" ht="22.5" customHeight="1" thickTop="1" thickBot="1">
      <c r="A27" s="36"/>
      <c r="B27" s="39"/>
      <c r="C27" s="76">
        <v>4</v>
      </c>
      <c r="D27" s="101">
        <v>0</v>
      </c>
      <c r="E27" s="77" t="s">
        <v>1</v>
      </c>
      <c r="F27" s="158">
        <f t="shared" si="7"/>
        <v>0</v>
      </c>
      <c r="G27" s="159"/>
      <c r="H27" s="17" t="s">
        <v>1</v>
      </c>
      <c r="I27" s="18">
        <f t="shared" si="8"/>
        <v>0</v>
      </c>
      <c r="J27" s="17" t="s">
        <v>1</v>
      </c>
      <c r="K27" s="19">
        <f t="shared" si="9"/>
        <v>0</v>
      </c>
      <c r="L27" s="17" t="s">
        <v>1</v>
      </c>
      <c r="M27" s="20">
        <f t="shared" si="10"/>
        <v>0</v>
      </c>
      <c r="N27" s="17" t="s">
        <v>1</v>
      </c>
      <c r="O27" s="20">
        <f t="shared" si="11"/>
        <v>0</v>
      </c>
      <c r="P27" s="17" t="s">
        <v>1</v>
      </c>
      <c r="Q27" s="33">
        <f t="shared" si="12"/>
        <v>0</v>
      </c>
      <c r="R27" s="17" t="s">
        <v>1</v>
      </c>
      <c r="S27" s="106">
        <f t="shared" si="13"/>
        <v>0</v>
      </c>
      <c r="T27" s="107"/>
      <c r="U27" s="17" t="s">
        <v>1</v>
      </c>
      <c r="V27" s="19">
        <f t="shared" si="14"/>
        <v>0</v>
      </c>
      <c r="W27" s="21" t="s">
        <v>1</v>
      </c>
      <c r="X27" s="39"/>
    </row>
    <row r="28" spans="1:24" ht="22.5" customHeight="1" thickTop="1" thickBot="1">
      <c r="A28" s="36"/>
      <c r="B28" s="39"/>
      <c r="C28" s="76">
        <v>5</v>
      </c>
      <c r="D28" s="101">
        <v>0</v>
      </c>
      <c r="E28" s="77" t="s">
        <v>1</v>
      </c>
      <c r="F28" s="158">
        <f t="shared" si="7"/>
        <v>0</v>
      </c>
      <c r="G28" s="159"/>
      <c r="H28" s="17" t="s">
        <v>1</v>
      </c>
      <c r="I28" s="18">
        <f t="shared" si="8"/>
        <v>0</v>
      </c>
      <c r="J28" s="17" t="s">
        <v>1</v>
      </c>
      <c r="K28" s="19">
        <f t="shared" si="9"/>
        <v>0</v>
      </c>
      <c r="L28" s="17" t="s">
        <v>1</v>
      </c>
      <c r="M28" s="20">
        <f t="shared" si="10"/>
        <v>0</v>
      </c>
      <c r="N28" s="17" t="s">
        <v>1</v>
      </c>
      <c r="O28" s="20">
        <f t="shared" si="11"/>
        <v>0</v>
      </c>
      <c r="P28" s="17" t="s">
        <v>1</v>
      </c>
      <c r="Q28" s="33">
        <f t="shared" si="12"/>
        <v>0</v>
      </c>
      <c r="R28" s="17" t="s">
        <v>1</v>
      </c>
      <c r="S28" s="106">
        <f t="shared" si="13"/>
        <v>0</v>
      </c>
      <c r="T28" s="107"/>
      <c r="U28" s="17" t="s">
        <v>1</v>
      </c>
      <c r="V28" s="19">
        <f t="shared" si="14"/>
        <v>0</v>
      </c>
      <c r="W28" s="21" t="s">
        <v>1</v>
      </c>
      <c r="X28" s="39"/>
    </row>
    <row r="29" spans="1:24" ht="22.5" customHeight="1" thickTop="1" thickBot="1">
      <c r="A29" s="36"/>
      <c r="B29" s="39"/>
      <c r="C29" s="76">
        <v>6</v>
      </c>
      <c r="D29" s="101">
        <v>0</v>
      </c>
      <c r="E29" s="77" t="s">
        <v>1</v>
      </c>
      <c r="F29" s="158">
        <f t="shared" si="7"/>
        <v>0</v>
      </c>
      <c r="G29" s="159"/>
      <c r="H29" s="17" t="s">
        <v>1</v>
      </c>
      <c r="I29" s="18">
        <f t="shared" si="8"/>
        <v>0</v>
      </c>
      <c r="J29" s="17" t="s">
        <v>1</v>
      </c>
      <c r="K29" s="19">
        <f t="shared" si="9"/>
        <v>0</v>
      </c>
      <c r="L29" s="17" t="s">
        <v>1</v>
      </c>
      <c r="M29" s="20">
        <f t="shared" si="10"/>
        <v>0</v>
      </c>
      <c r="N29" s="17" t="s">
        <v>1</v>
      </c>
      <c r="O29" s="20">
        <f t="shared" si="11"/>
        <v>0</v>
      </c>
      <c r="P29" s="17" t="s">
        <v>1</v>
      </c>
      <c r="Q29" s="33">
        <f t="shared" si="12"/>
        <v>0</v>
      </c>
      <c r="R29" s="17" t="s">
        <v>1</v>
      </c>
      <c r="S29" s="106">
        <f t="shared" si="13"/>
        <v>0</v>
      </c>
      <c r="T29" s="107"/>
      <c r="U29" s="17" t="s">
        <v>1</v>
      </c>
      <c r="V29" s="19">
        <f t="shared" si="14"/>
        <v>0</v>
      </c>
      <c r="W29" s="21" t="s">
        <v>1</v>
      </c>
      <c r="X29" s="39"/>
    </row>
    <row r="30" spans="1:24" ht="22.5" customHeight="1" thickTop="1" thickBot="1">
      <c r="A30" s="36"/>
      <c r="B30" s="39"/>
      <c r="C30" s="76">
        <v>7</v>
      </c>
      <c r="D30" s="101">
        <v>0</v>
      </c>
      <c r="E30" s="77" t="s">
        <v>1</v>
      </c>
      <c r="F30" s="158">
        <f t="shared" si="7"/>
        <v>0</v>
      </c>
      <c r="G30" s="159"/>
      <c r="H30" s="17" t="s">
        <v>1</v>
      </c>
      <c r="I30" s="18">
        <f t="shared" si="8"/>
        <v>0</v>
      </c>
      <c r="J30" s="17" t="s">
        <v>1</v>
      </c>
      <c r="K30" s="19">
        <f t="shared" si="9"/>
        <v>0</v>
      </c>
      <c r="L30" s="17" t="s">
        <v>1</v>
      </c>
      <c r="M30" s="20">
        <f t="shared" si="10"/>
        <v>0</v>
      </c>
      <c r="N30" s="17" t="s">
        <v>1</v>
      </c>
      <c r="O30" s="20">
        <f t="shared" si="11"/>
        <v>0</v>
      </c>
      <c r="P30" s="17" t="s">
        <v>1</v>
      </c>
      <c r="Q30" s="33">
        <f t="shared" si="12"/>
        <v>0</v>
      </c>
      <c r="R30" s="17" t="s">
        <v>1</v>
      </c>
      <c r="S30" s="106">
        <f t="shared" si="13"/>
        <v>0</v>
      </c>
      <c r="T30" s="107"/>
      <c r="U30" s="17" t="s">
        <v>1</v>
      </c>
      <c r="V30" s="19">
        <f t="shared" si="14"/>
        <v>0</v>
      </c>
      <c r="W30" s="21" t="s">
        <v>1</v>
      </c>
      <c r="X30" s="39"/>
    </row>
    <row r="31" spans="1:24" ht="22.5" customHeight="1" thickTop="1" thickBot="1">
      <c r="A31" s="36"/>
      <c r="B31" s="39"/>
      <c r="C31" s="76">
        <v>8</v>
      </c>
      <c r="D31" s="101">
        <v>0</v>
      </c>
      <c r="E31" s="77" t="s">
        <v>1</v>
      </c>
      <c r="F31" s="158">
        <f t="shared" si="7"/>
        <v>0</v>
      </c>
      <c r="G31" s="159"/>
      <c r="H31" s="17" t="s">
        <v>1</v>
      </c>
      <c r="I31" s="18">
        <f t="shared" si="8"/>
        <v>0</v>
      </c>
      <c r="J31" s="17" t="s">
        <v>1</v>
      </c>
      <c r="K31" s="19">
        <f t="shared" si="9"/>
        <v>0</v>
      </c>
      <c r="L31" s="17" t="s">
        <v>1</v>
      </c>
      <c r="M31" s="20">
        <f t="shared" si="10"/>
        <v>0</v>
      </c>
      <c r="N31" s="17" t="s">
        <v>1</v>
      </c>
      <c r="O31" s="20">
        <f t="shared" si="11"/>
        <v>0</v>
      </c>
      <c r="P31" s="17" t="s">
        <v>1</v>
      </c>
      <c r="Q31" s="33">
        <f t="shared" si="12"/>
        <v>0</v>
      </c>
      <c r="R31" s="17" t="s">
        <v>1</v>
      </c>
      <c r="S31" s="106">
        <f t="shared" si="13"/>
        <v>0</v>
      </c>
      <c r="T31" s="107"/>
      <c r="U31" s="17" t="s">
        <v>1</v>
      </c>
      <c r="V31" s="19">
        <f t="shared" si="14"/>
        <v>0</v>
      </c>
      <c r="W31" s="21" t="s">
        <v>1</v>
      </c>
      <c r="X31" s="39"/>
    </row>
    <row r="32" spans="1:24" ht="22.5" customHeight="1" thickTop="1" thickBot="1">
      <c r="A32" s="36"/>
      <c r="B32" s="39"/>
      <c r="C32" s="76">
        <v>9</v>
      </c>
      <c r="D32" s="101">
        <v>0</v>
      </c>
      <c r="E32" s="77" t="s">
        <v>1</v>
      </c>
      <c r="F32" s="158">
        <f t="shared" si="7"/>
        <v>0</v>
      </c>
      <c r="G32" s="159"/>
      <c r="H32" s="17" t="s">
        <v>1</v>
      </c>
      <c r="I32" s="18">
        <f t="shared" si="8"/>
        <v>0</v>
      </c>
      <c r="J32" s="17" t="s">
        <v>1</v>
      </c>
      <c r="K32" s="19">
        <f t="shared" si="9"/>
        <v>0</v>
      </c>
      <c r="L32" s="17" t="s">
        <v>1</v>
      </c>
      <c r="M32" s="20">
        <f t="shared" si="10"/>
        <v>0</v>
      </c>
      <c r="N32" s="17" t="s">
        <v>1</v>
      </c>
      <c r="O32" s="20">
        <f t="shared" si="11"/>
        <v>0</v>
      </c>
      <c r="P32" s="17" t="s">
        <v>1</v>
      </c>
      <c r="Q32" s="33">
        <f t="shared" si="12"/>
        <v>0</v>
      </c>
      <c r="R32" s="17" t="s">
        <v>1</v>
      </c>
      <c r="S32" s="106">
        <f t="shared" si="13"/>
        <v>0</v>
      </c>
      <c r="T32" s="107"/>
      <c r="U32" s="17" t="s">
        <v>1</v>
      </c>
      <c r="V32" s="19">
        <f t="shared" si="14"/>
        <v>0</v>
      </c>
      <c r="W32" s="21" t="s">
        <v>1</v>
      </c>
      <c r="X32" s="39"/>
    </row>
    <row r="33" spans="1:24" ht="22.5" customHeight="1" thickTop="1" thickBot="1">
      <c r="A33" s="36"/>
      <c r="B33" s="39"/>
      <c r="C33" s="78">
        <v>10</v>
      </c>
      <c r="D33" s="101">
        <v>0</v>
      </c>
      <c r="E33" s="79" t="s">
        <v>1</v>
      </c>
      <c r="F33" s="158">
        <f t="shared" si="7"/>
        <v>0</v>
      </c>
      <c r="G33" s="159"/>
      <c r="H33" s="17" t="s">
        <v>1</v>
      </c>
      <c r="I33" s="18">
        <f t="shared" si="8"/>
        <v>0</v>
      </c>
      <c r="J33" s="17" t="s">
        <v>1</v>
      </c>
      <c r="K33" s="19">
        <f t="shared" si="9"/>
        <v>0</v>
      </c>
      <c r="L33" s="17" t="s">
        <v>1</v>
      </c>
      <c r="M33" s="20">
        <f t="shared" si="10"/>
        <v>0</v>
      </c>
      <c r="N33" s="17" t="s">
        <v>1</v>
      </c>
      <c r="O33" s="20">
        <f t="shared" si="11"/>
        <v>0</v>
      </c>
      <c r="P33" s="17" t="s">
        <v>1</v>
      </c>
      <c r="Q33" s="33">
        <f t="shared" si="12"/>
        <v>0</v>
      </c>
      <c r="R33" s="17" t="s">
        <v>1</v>
      </c>
      <c r="S33" s="106">
        <f t="shared" si="13"/>
        <v>0</v>
      </c>
      <c r="T33" s="107"/>
      <c r="U33" s="17" t="s">
        <v>1</v>
      </c>
      <c r="V33" s="19">
        <f t="shared" si="14"/>
        <v>0</v>
      </c>
      <c r="W33" s="21" t="s">
        <v>1</v>
      </c>
      <c r="X33" s="39"/>
    </row>
    <row r="34" spans="1:24" ht="21" customHeight="1" thickTop="1">
      <c r="A34" s="36"/>
      <c r="B34" s="39"/>
      <c r="C34" s="80"/>
      <c r="D34" s="28"/>
      <c r="E34" s="11"/>
      <c r="F34" s="165"/>
      <c r="G34" s="166"/>
      <c r="H34" s="22"/>
      <c r="I34" s="32"/>
      <c r="J34" s="23"/>
      <c r="K34" s="24"/>
      <c r="L34" s="11"/>
      <c r="M34" s="25"/>
      <c r="N34" s="11"/>
      <c r="O34" s="26"/>
      <c r="P34" s="11"/>
      <c r="Q34" s="27"/>
      <c r="R34" s="11"/>
      <c r="S34" s="12">
        <v>6000</v>
      </c>
      <c r="T34" s="13" t="s">
        <v>2</v>
      </c>
      <c r="U34" s="14"/>
      <c r="V34" s="167">
        <f>SUM(Q35-S35)</f>
        <v>0</v>
      </c>
      <c r="W34" s="29"/>
      <c r="X34" s="39"/>
    </row>
    <row r="35" spans="1:24" s="2" customFormat="1" ht="20.25" customHeight="1" thickBot="1">
      <c r="A35" s="36"/>
      <c r="B35" s="81"/>
      <c r="C35" s="82" t="s">
        <v>3</v>
      </c>
      <c r="D35" s="34">
        <f>SUM(D24:D33)</f>
        <v>0</v>
      </c>
      <c r="E35" s="31" t="s">
        <v>1</v>
      </c>
      <c r="F35" s="169">
        <f>SUM(F24:G33)</f>
        <v>0</v>
      </c>
      <c r="G35" s="170"/>
      <c r="H35" s="15" t="s">
        <v>1</v>
      </c>
      <c r="I35" s="169">
        <f>SUM(I24:J33)</f>
        <v>0</v>
      </c>
      <c r="J35" s="170"/>
      <c r="K35" s="169">
        <f>SUM(K24:L33)</f>
        <v>0</v>
      </c>
      <c r="L35" s="170"/>
      <c r="M35" s="169">
        <f>SUM(M24:N33)</f>
        <v>0</v>
      </c>
      <c r="N35" s="170"/>
      <c r="O35" s="169">
        <f>SUM(O24:P33)</f>
        <v>0</v>
      </c>
      <c r="P35" s="170"/>
      <c r="Q35" s="169">
        <f>SUM(Q24:R33)</f>
        <v>0</v>
      </c>
      <c r="R35" s="170"/>
      <c r="S35" s="172">
        <f>IF(SUM(S24:S33)&gt;S34,S34,SUM(S24:S33))</f>
        <v>0</v>
      </c>
      <c r="T35" s="173"/>
      <c r="U35" s="16" t="s">
        <v>1</v>
      </c>
      <c r="V35" s="168"/>
      <c r="W35" s="30" t="s">
        <v>6</v>
      </c>
      <c r="X35" s="81"/>
    </row>
    <row r="36" spans="1:24" ht="9" customHeight="1">
      <c r="A36" s="36"/>
      <c r="B36" s="39"/>
      <c r="C36" s="39"/>
      <c r="D36" s="83"/>
      <c r="E36" s="83"/>
      <c r="F36" s="83"/>
      <c r="G36" s="83"/>
      <c r="H36" s="83"/>
      <c r="I36" s="83"/>
      <c r="J36" s="83"/>
      <c r="K36" s="83"/>
      <c r="L36" s="83"/>
      <c r="M36" s="83"/>
      <c r="N36" s="83"/>
      <c r="O36" s="83"/>
      <c r="P36" s="83"/>
      <c r="Q36" s="83"/>
      <c r="R36" s="83"/>
      <c r="S36" s="83"/>
      <c r="T36" s="83"/>
      <c r="U36" s="83"/>
      <c r="V36" s="39"/>
      <c r="W36" s="39"/>
      <c r="X36" s="39"/>
    </row>
    <row r="37" spans="1:24" s="7" customFormat="1" ht="18" customHeight="1">
      <c r="A37" s="84"/>
      <c r="B37" s="85"/>
      <c r="C37" s="174" t="s">
        <v>54</v>
      </c>
      <c r="D37" s="175"/>
      <c r="E37" s="175"/>
      <c r="F37" s="175"/>
      <c r="G37" s="175"/>
      <c r="H37" s="175"/>
      <c r="I37" s="175"/>
      <c r="J37" s="175"/>
      <c r="K37" s="175"/>
      <c r="L37" s="175"/>
      <c r="M37" s="175"/>
      <c r="N37" s="175"/>
      <c r="O37" s="175"/>
      <c r="P37" s="175"/>
      <c r="Q37" s="175"/>
      <c r="R37" s="175"/>
      <c r="S37" s="175"/>
      <c r="T37" s="175"/>
      <c r="U37" s="175"/>
      <c r="V37" s="175"/>
      <c r="W37" s="175"/>
      <c r="X37" s="85"/>
    </row>
    <row r="38" spans="1:24" s="7" customFormat="1" ht="49.5" customHeight="1">
      <c r="A38" s="84"/>
      <c r="B38" s="85"/>
      <c r="C38" s="174" t="s">
        <v>41</v>
      </c>
      <c r="D38" s="174"/>
      <c r="E38" s="174"/>
      <c r="F38" s="174"/>
      <c r="G38" s="174"/>
      <c r="H38" s="174"/>
      <c r="I38" s="174"/>
      <c r="J38" s="174"/>
      <c r="K38" s="174"/>
      <c r="L38" s="174"/>
      <c r="M38" s="174"/>
      <c r="N38" s="174"/>
      <c r="O38" s="174"/>
      <c r="P38" s="174"/>
      <c r="Q38" s="174"/>
      <c r="R38" s="174"/>
      <c r="S38" s="174"/>
      <c r="T38" s="174"/>
      <c r="U38" s="174"/>
      <c r="V38" s="174"/>
      <c r="W38" s="174"/>
      <c r="X38" s="174"/>
    </row>
    <row r="39" spans="1:24" s="8" customFormat="1" ht="18" customHeight="1">
      <c r="A39" s="86"/>
      <c r="B39" s="87"/>
      <c r="C39" s="171" t="s">
        <v>10</v>
      </c>
      <c r="D39" s="171"/>
      <c r="E39" s="171"/>
      <c r="F39" s="171"/>
      <c r="G39" s="88" t="s">
        <v>17</v>
      </c>
      <c r="H39" s="89"/>
      <c r="I39" s="89"/>
      <c r="J39" s="90" t="s">
        <v>12</v>
      </c>
      <c r="K39" s="90"/>
      <c r="L39" s="90"/>
      <c r="M39" s="90"/>
      <c r="N39" s="90"/>
      <c r="O39" s="91"/>
      <c r="P39" s="91"/>
      <c r="Q39" s="91"/>
      <c r="R39" s="91"/>
      <c r="S39" s="91"/>
      <c r="T39" s="91"/>
      <c r="U39" s="91"/>
      <c r="V39" s="91"/>
      <c r="W39" s="91"/>
      <c r="X39" s="87"/>
    </row>
    <row r="40" spans="1:24" s="8" customFormat="1" ht="18" customHeight="1">
      <c r="A40" s="86"/>
      <c r="B40" s="87"/>
      <c r="C40" s="171"/>
      <c r="D40" s="171"/>
      <c r="E40" s="171"/>
      <c r="F40" s="171"/>
      <c r="G40" s="88" t="s">
        <v>18</v>
      </c>
      <c r="H40" s="89"/>
      <c r="I40" s="89"/>
      <c r="J40" s="90" t="s">
        <v>58</v>
      </c>
      <c r="K40" s="90"/>
      <c r="L40" s="90"/>
      <c r="M40" s="90"/>
      <c r="N40" s="90"/>
      <c r="O40" s="91"/>
      <c r="P40" s="91"/>
      <c r="Q40" s="91"/>
      <c r="R40" s="176" t="s">
        <v>55</v>
      </c>
      <c r="S40" s="177"/>
      <c r="T40" s="177"/>
      <c r="U40" s="177"/>
      <c r="V40" s="177"/>
      <c r="W40" s="177"/>
      <c r="X40" s="92"/>
    </row>
    <row r="41" spans="1:24" s="8" customFormat="1" ht="18" customHeight="1">
      <c r="A41" s="86"/>
      <c r="B41" s="87"/>
      <c r="C41" s="171" t="s">
        <v>11</v>
      </c>
      <c r="D41" s="171"/>
      <c r="E41" s="171"/>
      <c r="F41" s="171"/>
      <c r="G41" s="88" t="s">
        <v>17</v>
      </c>
      <c r="H41" s="89"/>
      <c r="I41" s="89"/>
      <c r="J41" s="90" t="s">
        <v>13</v>
      </c>
      <c r="K41" s="90"/>
      <c r="L41" s="90"/>
      <c r="M41" s="90"/>
      <c r="N41" s="90"/>
      <c r="O41" s="91"/>
      <c r="P41" s="91"/>
      <c r="Q41" s="91"/>
      <c r="R41" s="178" t="s">
        <v>63</v>
      </c>
      <c r="S41" s="178"/>
      <c r="T41" s="178"/>
      <c r="U41" s="178"/>
      <c r="V41" s="178"/>
      <c r="W41" s="178"/>
      <c r="X41" s="178"/>
    </row>
    <row r="42" spans="1:24" s="8" customFormat="1" ht="18" customHeight="1">
      <c r="A42" s="86"/>
      <c r="B42" s="87"/>
      <c r="C42" s="171"/>
      <c r="D42" s="171"/>
      <c r="E42" s="171"/>
      <c r="F42" s="171"/>
      <c r="G42" s="88" t="s">
        <v>57</v>
      </c>
      <c r="H42" s="89"/>
      <c r="I42" s="89"/>
      <c r="J42" s="90" t="s">
        <v>14</v>
      </c>
      <c r="K42" s="90"/>
      <c r="L42" s="90"/>
      <c r="M42" s="90"/>
      <c r="N42" s="90"/>
      <c r="O42" s="91"/>
      <c r="P42" s="91"/>
      <c r="Q42" s="91"/>
      <c r="R42" s="178"/>
      <c r="S42" s="178"/>
      <c r="T42" s="178"/>
      <c r="U42" s="178"/>
      <c r="V42" s="178"/>
      <c r="W42" s="178"/>
      <c r="X42" s="178"/>
    </row>
    <row r="43" spans="1:24" s="8" customFormat="1" ht="18" customHeight="1">
      <c r="A43" s="86"/>
      <c r="B43" s="87"/>
      <c r="C43" s="171"/>
      <c r="D43" s="171"/>
      <c r="E43" s="171"/>
      <c r="F43" s="171"/>
      <c r="G43" s="88" t="s">
        <v>40</v>
      </c>
      <c r="H43" s="89"/>
      <c r="I43" s="89"/>
      <c r="J43" s="90" t="s">
        <v>16</v>
      </c>
      <c r="K43" s="90"/>
      <c r="L43" s="90"/>
      <c r="M43" s="90"/>
      <c r="N43" s="90"/>
      <c r="O43" s="90"/>
      <c r="P43" s="90"/>
      <c r="Q43" s="90"/>
      <c r="R43" s="178"/>
      <c r="S43" s="178"/>
      <c r="T43" s="178"/>
      <c r="U43" s="178"/>
      <c r="V43" s="178"/>
      <c r="W43" s="178"/>
      <c r="X43" s="178"/>
    </row>
    <row r="44" spans="1:24" s="8" customFormat="1" ht="18" customHeight="1">
      <c r="A44" s="86"/>
      <c r="B44" s="87"/>
      <c r="C44" s="171" t="s">
        <v>35</v>
      </c>
      <c r="D44" s="171"/>
      <c r="E44" s="171"/>
      <c r="F44" s="171"/>
      <c r="G44" s="88" t="s">
        <v>36</v>
      </c>
      <c r="H44" s="89"/>
      <c r="I44" s="89"/>
      <c r="J44" s="90" t="s">
        <v>59</v>
      </c>
      <c r="K44" s="90"/>
      <c r="L44" s="90"/>
      <c r="M44" s="90"/>
      <c r="N44" s="90"/>
      <c r="O44" s="90"/>
      <c r="P44" s="90"/>
      <c r="Q44" s="90"/>
      <c r="R44" s="178"/>
      <c r="S44" s="178"/>
      <c r="T44" s="178"/>
      <c r="U44" s="178"/>
      <c r="V44" s="178"/>
      <c r="W44" s="178"/>
      <c r="X44" s="178"/>
    </row>
    <row r="45" spans="1:24" s="6" customFormat="1" ht="14.25" customHeight="1">
      <c r="A45" s="93"/>
      <c r="B45" s="93"/>
      <c r="C45" s="171"/>
      <c r="D45" s="171"/>
      <c r="E45" s="171"/>
      <c r="F45" s="171"/>
      <c r="G45" s="88" t="s">
        <v>39</v>
      </c>
      <c r="H45" s="89"/>
      <c r="I45" s="89"/>
      <c r="J45" s="90" t="s">
        <v>37</v>
      </c>
      <c r="K45" s="90" t="s">
        <v>38</v>
      </c>
      <c r="L45" s="90"/>
      <c r="M45" s="90"/>
      <c r="N45" s="90"/>
      <c r="O45" s="90"/>
      <c r="P45" s="90"/>
      <c r="Q45" s="94"/>
      <c r="R45" s="178"/>
      <c r="S45" s="178"/>
      <c r="T45" s="178"/>
      <c r="U45" s="178"/>
      <c r="V45" s="178"/>
      <c r="W45" s="178"/>
      <c r="X45" s="178"/>
    </row>
    <row r="46" spans="1:24" s="3" customFormat="1" ht="9" customHeight="1">
      <c r="A46" s="95"/>
      <c r="B46" s="95"/>
      <c r="C46" s="96"/>
      <c r="D46" s="97"/>
      <c r="E46" s="97"/>
      <c r="F46" s="97"/>
      <c r="G46" s="97"/>
      <c r="H46" s="97"/>
      <c r="I46" s="97"/>
      <c r="J46" s="97"/>
      <c r="K46" s="97"/>
      <c r="L46" s="97"/>
      <c r="M46" s="97"/>
      <c r="N46" s="97"/>
      <c r="O46" s="97"/>
      <c r="P46" s="97"/>
      <c r="Q46" s="97"/>
      <c r="R46" s="178"/>
      <c r="S46" s="178"/>
      <c r="T46" s="178"/>
      <c r="U46" s="178"/>
      <c r="V46" s="178"/>
      <c r="W46" s="178"/>
      <c r="X46" s="178"/>
    </row>
    <row r="47" spans="1:24" ht="14.25" customHeight="1">
      <c r="A47" s="98"/>
      <c r="B47" s="98"/>
      <c r="C47" s="99"/>
      <c r="D47" s="98"/>
      <c r="E47" s="98"/>
      <c r="F47" s="98"/>
      <c r="G47" s="98"/>
      <c r="H47" s="98"/>
      <c r="I47" s="98"/>
      <c r="J47" s="98"/>
      <c r="K47" s="98"/>
      <c r="L47" s="98"/>
      <c r="M47" s="98"/>
      <c r="N47" s="98"/>
      <c r="O47" s="98"/>
      <c r="P47" s="98"/>
      <c r="Q47" s="98"/>
      <c r="R47" s="178"/>
      <c r="S47" s="178"/>
      <c r="T47" s="178"/>
      <c r="U47" s="178"/>
      <c r="V47" s="178"/>
      <c r="W47" s="178"/>
      <c r="X47" s="178"/>
    </row>
    <row r="48" spans="1:24" ht="12" customHeight="1">
      <c r="A48" s="39"/>
      <c r="B48" s="39"/>
      <c r="C48" s="72"/>
      <c r="D48" s="39"/>
      <c r="E48" s="39"/>
      <c r="F48" s="39"/>
      <c r="G48" s="39"/>
      <c r="H48" s="39"/>
      <c r="I48" s="39"/>
      <c r="J48" s="39"/>
      <c r="K48" s="39"/>
      <c r="L48" s="39"/>
      <c r="M48" s="39"/>
      <c r="N48" s="39"/>
      <c r="O48" s="39"/>
      <c r="P48" s="39"/>
      <c r="Q48" s="39"/>
      <c r="R48" s="178"/>
      <c r="S48" s="178"/>
      <c r="T48" s="178"/>
      <c r="U48" s="178"/>
      <c r="V48" s="178"/>
      <c r="W48" s="178"/>
      <c r="X48" s="178"/>
    </row>
    <row r="49" spans="1:24" ht="13.5" customHeight="1">
      <c r="A49" s="102"/>
      <c r="B49" s="102"/>
      <c r="C49" s="164"/>
      <c r="D49" s="164"/>
      <c r="E49" s="164"/>
      <c r="F49" s="164"/>
      <c r="G49" s="164"/>
      <c r="H49" s="164"/>
      <c r="I49" s="103"/>
      <c r="J49" s="103"/>
      <c r="K49" s="102"/>
      <c r="L49" s="102"/>
      <c r="M49" s="102"/>
      <c r="N49" s="102"/>
      <c r="O49" s="102"/>
      <c r="P49" s="102"/>
      <c r="Q49" s="102"/>
      <c r="R49" s="102"/>
      <c r="S49" s="102"/>
      <c r="T49" s="102"/>
      <c r="U49" s="102"/>
      <c r="V49" s="102"/>
      <c r="W49" s="102"/>
      <c r="X49" s="102"/>
    </row>
    <row r="50" spans="1:24">
      <c r="A50" s="102"/>
      <c r="B50" s="102"/>
      <c r="C50" s="104"/>
      <c r="D50" s="102"/>
      <c r="E50" s="102"/>
      <c r="F50" s="102"/>
      <c r="G50" s="102"/>
      <c r="H50" s="102"/>
      <c r="I50" s="102"/>
      <c r="J50" s="102"/>
      <c r="K50" s="102"/>
      <c r="L50" s="102"/>
      <c r="M50" s="102"/>
      <c r="N50" s="102" t="s">
        <v>5</v>
      </c>
      <c r="O50" s="102"/>
      <c r="P50" s="102"/>
      <c r="Q50" s="102"/>
      <c r="R50" s="102"/>
      <c r="S50" s="102"/>
      <c r="T50" s="102"/>
      <c r="U50" s="102"/>
      <c r="V50" s="102"/>
      <c r="W50" s="102"/>
      <c r="X50" s="102"/>
    </row>
    <row r="51" spans="1:24">
      <c r="N51" t="s">
        <v>5</v>
      </c>
    </row>
    <row r="52" spans="1:24">
      <c r="N52" t="s">
        <v>5</v>
      </c>
    </row>
    <row r="53" spans="1:24">
      <c r="N53" t="s">
        <v>5</v>
      </c>
    </row>
  </sheetData>
  <sheetProtection algorithmName="SHA-512" hashValue="VJ0HpZF/P6KSiXJnHM7c5Xp65Wp7HpIgfaLC8wTnxN5I3iNhVBsVr0TZSg2GWX5hYKA1NO8DFhOae1tOZoPg9Q==" saltValue="pVYwgL5MDoCq+tzXt4DudA==" spinCount="100000" sheet="1" objects="1" scenarios="1" selectLockedCells="1"/>
  <protectedRanges>
    <protectedRange sqref="H6:H8 I7:J7" name="範囲1"/>
    <protectedRange sqref="D24:D33" name="範囲2_1"/>
  </protectedRanges>
  <mergeCells count="94">
    <mergeCell ref="R41:X48"/>
    <mergeCell ref="F18:G18"/>
    <mergeCell ref="F11:G11"/>
    <mergeCell ref="F12:G12"/>
    <mergeCell ref="S12:W12"/>
    <mergeCell ref="F13:G13"/>
    <mergeCell ref="S13:W13"/>
    <mergeCell ref="F16:G16"/>
    <mergeCell ref="F14:G14"/>
    <mergeCell ref="S14:W14"/>
    <mergeCell ref="F17:G17"/>
    <mergeCell ref="S17:W17"/>
    <mergeCell ref="F29:G29"/>
    <mergeCell ref="S29:T29"/>
    <mergeCell ref="F30:G30"/>
    <mergeCell ref="S30:T30"/>
    <mergeCell ref="C49:H49"/>
    <mergeCell ref="F34:G34"/>
    <mergeCell ref="V34:V35"/>
    <mergeCell ref="F35:G35"/>
    <mergeCell ref="C39:F40"/>
    <mergeCell ref="C41:F43"/>
    <mergeCell ref="S35:T35"/>
    <mergeCell ref="C44:F45"/>
    <mergeCell ref="C38:X38"/>
    <mergeCell ref="C37:W37"/>
    <mergeCell ref="R40:W40"/>
    <mergeCell ref="I35:J35"/>
    <mergeCell ref="K35:L35"/>
    <mergeCell ref="M35:N35"/>
    <mergeCell ref="O35:P35"/>
    <mergeCell ref="Q35:R35"/>
    <mergeCell ref="F31:G31"/>
    <mergeCell ref="S31:T31"/>
    <mergeCell ref="F32:G32"/>
    <mergeCell ref="S32:T32"/>
    <mergeCell ref="F33:G33"/>
    <mergeCell ref="S33:T33"/>
    <mergeCell ref="F27:G27"/>
    <mergeCell ref="S27:T27"/>
    <mergeCell ref="F28:G28"/>
    <mergeCell ref="S28:T28"/>
    <mergeCell ref="S23:U23"/>
    <mergeCell ref="I23:J23"/>
    <mergeCell ref="M23:N23"/>
    <mergeCell ref="K23:L23"/>
    <mergeCell ref="Q23:R23"/>
    <mergeCell ref="F25:G25"/>
    <mergeCell ref="F24:G24"/>
    <mergeCell ref="F26:G26"/>
    <mergeCell ref="C21:C23"/>
    <mergeCell ref="D21:E23"/>
    <mergeCell ref="F21:H21"/>
    <mergeCell ref="M21:N21"/>
    <mergeCell ref="K21:L21"/>
    <mergeCell ref="F23:H23"/>
    <mergeCell ref="I21:J21"/>
    <mergeCell ref="M22:N22"/>
    <mergeCell ref="F22:H22"/>
    <mergeCell ref="K22:L22"/>
    <mergeCell ref="I22:J22"/>
    <mergeCell ref="O21:P21"/>
    <mergeCell ref="S21:U21"/>
    <mergeCell ref="O23:P23"/>
    <mergeCell ref="V21:W21"/>
    <mergeCell ref="S22:U22"/>
    <mergeCell ref="V22:W22"/>
    <mergeCell ref="V23:W23"/>
    <mergeCell ref="O22:P22"/>
    <mergeCell ref="Q22:R22"/>
    <mergeCell ref="C10:P10"/>
    <mergeCell ref="F20:G20"/>
    <mergeCell ref="C1:Q1"/>
    <mergeCell ref="R1:W3"/>
    <mergeCell ref="C2:Q3"/>
    <mergeCell ref="C4:W4"/>
    <mergeCell ref="C6:G6"/>
    <mergeCell ref="C8:G8"/>
    <mergeCell ref="S16:W16"/>
    <mergeCell ref="S11:W11"/>
    <mergeCell ref="I6:T6"/>
    <mergeCell ref="S20:W20"/>
    <mergeCell ref="I8:W8"/>
    <mergeCell ref="F19:G19"/>
    <mergeCell ref="S19:W19"/>
    <mergeCell ref="F15:G15"/>
    <mergeCell ref="S18:W18"/>
    <mergeCell ref="S26:T26"/>
    <mergeCell ref="S25:T25"/>
    <mergeCell ref="U6:W7"/>
    <mergeCell ref="Q10:W10"/>
    <mergeCell ref="S24:T24"/>
    <mergeCell ref="Q21:R21"/>
    <mergeCell ref="S15:W15"/>
  </mergeCells>
  <phoneticPr fontId="40"/>
  <printOptions horizontalCentered="1"/>
  <pageMargins left="0.11811023622047245" right="0.11811023622047245" top="0.11811023622047245" bottom="0" header="0.31496062992125984" footer="0.19685039370078741"/>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2015年4月以降</vt:lpstr>
      <vt:lpstr>'2015年4月以降'!Print_Area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16.01.28_公立学校共済組合員の退教互療養費給付額算定シミュレーション</dc:title>
  <cp:lastModifiedBy>Admin</cp:lastModifiedBy>
  <cp:lastPrinted>2016-01-28T11:37:36Z</cp:lastPrinted>
  <dcterms:created xsi:type="dcterms:W3CDTF">2013-07-24T06:29:38Z</dcterms:created>
  <dcterms:modified xsi:type="dcterms:W3CDTF">2023-03-23T07:56:22Z</dcterms:modified>
</cp:coreProperties>
</file>